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695" windowHeight="12930" tabRatio="500" activeTab="3"/>
  </bookViews>
  <sheets>
    <sheet name="CUSTOS" sheetId="1" r:id="rId1"/>
    <sheet name="MEMORIA DE CALCULO" sheetId="2" r:id="rId2"/>
    <sheet name="CRONOGRAMA " sheetId="3" r:id="rId3"/>
    <sheet name="BDI" sheetId="4" r:id="rId4"/>
  </sheets>
  <externalReferences>
    <externalReference r:id="rId7"/>
    <externalReference r:id="rId8"/>
  </externalReferences>
  <definedNames>
    <definedName name="_xlnm.Print_Area" localSheetId="3">'BDI'!$A$1:$J$32</definedName>
    <definedName name="_xlnm.Print_Area" localSheetId="2">'CRONOGRAMA '!$A$1:$L$50</definedName>
    <definedName name="_xlnm.Print_Area" localSheetId="0">'CUSTOS'!$A$1:$J$195</definedName>
    <definedName name="_xlnm.Print_Area" localSheetId="1">'MEMORIA DE CALCULO'!$A$1:$P$744</definedName>
    <definedName name="_xlnm.Print_Titles" localSheetId="0">'CUSTOS'!$1:$10</definedName>
    <definedName name="_xlnm.Print_Titles" localSheetId="2">'CRONOGRAMA '!$1:$8</definedName>
  </definedNames>
  <calcPr calcId="144525"/>
</workbook>
</file>

<file path=xl/sharedStrings.xml><?xml version="1.0" encoding="utf-8"?>
<sst xmlns="http://schemas.openxmlformats.org/spreadsheetml/2006/main" count="1409" uniqueCount="664">
  <si>
    <t>PREFEITURA MUNICIPAL DE OURO PRETO</t>
  </si>
  <si>
    <t>ESTADO DE MINAS GERAIS</t>
  </si>
  <si>
    <t>SECRETÁRIA DE OBRAS E URBANISMO</t>
  </si>
  <si>
    <t>PLANILHA DE CUSTOS</t>
  </si>
  <si>
    <t>OBRA:</t>
  </si>
  <si>
    <t>CONSTRUÇÃO DE CAPELA VELÓRIO NO DISTRITO DE SANTO ANTÔNIO DO LEITE</t>
  </si>
  <si>
    <t>BDI</t>
  </si>
  <si>
    <t xml:space="preserve">LOCAL :   </t>
  </si>
  <si>
    <t>MUNICIPIO DE OURO PRETO</t>
  </si>
  <si>
    <t>REFERÊNCIAS:</t>
  </si>
  <si>
    <t>SUDECAP OUT/2022</t>
  </si>
  <si>
    <t>SETOP OUT /2022</t>
  </si>
  <si>
    <t>SINAPI OUT/2022</t>
  </si>
  <si>
    <t>ITEM</t>
  </si>
  <si>
    <t>CÓDIGO / FONTE</t>
  </si>
  <si>
    <t>DESCRIÇÃO</t>
  </si>
  <si>
    <t>UND.</t>
  </si>
  <si>
    <t>QUANT.</t>
  </si>
  <si>
    <t>PREÇO S/BDI</t>
  </si>
  <si>
    <t>PREÇO C/ BDI</t>
  </si>
  <si>
    <t>TOTAL S/BDI</t>
  </si>
  <si>
    <t>TOTAL C/BDI</t>
  </si>
  <si>
    <t>01.00</t>
  </si>
  <si>
    <t>INSTALAÇÃO DA OBRA</t>
  </si>
  <si>
    <t>01.01</t>
  </si>
  <si>
    <t>SUDECAP</t>
  </si>
  <si>
    <t>01.03.02</t>
  </si>
  <si>
    <t>01.02</t>
  </si>
  <si>
    <t>01.01.07</t>
  </si>
  <si>
    <t>01.03</t>
  </si>
  <si>
    <t>01.02.08</t>
  </si>
  <si>
    <t>01.04</t>
  </si>
  <si>
    <t>01.02.20</t>
  </si>
  <si>
    <t>01.05</t>
  </si>
  <si>
    <t>01.02.12</t>
  </si>
  <si>
    <t>01.06</t>
  </si>
  <si>
    <t>01.04.01</t>
  </si>
  <si>
    <t>01.07</t>
  </si>
  <si>
    <t>01.06.01</t>
  </si>
  <si>
    <t>01.08</t>
  </si>
  <si>
    <t>01.06.05</t>
  </si>
  <si>
    <t>SUB-TOTAL</t>
  </si>
  <si>
    <t>02.00</t>
  </si>
  <si>
    <t>LOCAÇÃO DE OBRA</t>
  </si>
  <si>
    <t>02.01</t>
  </si>
  <si>
    <t>01.17.01</t>
  </si>
  <si>
    <t>02.02</t>
  </si>
  <si>
    <t>01.29.01</t>
  </si>
  <si>
    <t>02.03</t>
  </si>
  <si>
    <t>01.29.03</t>
  </si>
  <si>
    <t>02.04</t>
  </si>
  <si>
    <t>01.29.04</t>
  </si>
  <si>
    <t>02.05</t>
  </si>
  <si>
    <t>01.30.02</t>
  </si>
  <si>
    <t>02.06</t>
  </si>
  <si>
    <t>01.30.03</t>
  </si>
  <si>
    <t>ANDAIME INTERNO DE MADEIRA P/ REVESTIMENTO DE TETO</t>
  </si>
  <si>
    <t>03.00</t>
  </si>
  <si>
    <t>TRABALHOS EM TERRA:</t>
  </si>
  <si>
    <t>03.01</t>
  </si>
  <si>
    <t>03.01.02</t>
  </si>
  <si>
    <t>03.02</t>
  </si>
  <si>
    <t>03.17.01</t>
  </si>
  <si>
    <t>ESCAVAÇÃO MANUAL DE VALAS H=&lt;1,50</t>
  </si>
  <si>
    <t>03.03</t>
  </si>
  <si>
    <t>03.23.03</t>
  </si>
  <si>
    <t>REGULARIZAÇÃO E COMPACTAÇÃO DE TERRENO COMPACTADO  COM PLACA VIBRATORIA (+Rampa)</t>
  </si>
  <si>
    <t>03.04</t>
  </si>
  <si>
    <t>03.15.02</t>
  </si>
  <si>
    <t>ATERRO COMPACTADO COM PLACA VIBRATORIA (+Rampa)</t>
  </si>
  <si>
    <t>03.05</t>
  </si>
  <si>
    <t>03.12.03</t>
  </si>
  <si>
    <t>CARGA MECANICA DE MATERIAL DE QUALQUER NATUREZA SOBRE CAMINHÃO</t>
  </si>
  <si>
    <t>03.06</t>
  </si>
  <si>
    <t>03.24.02</t>
  </si>
  <si>
    <t>TRANSPORTE DE MATERIAL DE QUALQUER NATUREZA EM CARRINHO DE MAO DMT 50,00 &lt; DMT &lt;= 100,00 M</t>
  </si>
  <si>
    <t>03.07</t>
  </si>
  <si>
    <t>03.25.01</t>
  </si>
  <si>
    <t>TRANSPORTE DE MAT.DE QUALQUER NATUREZA EM CAÇAMBA CAÇAMBA 5m³</t>
  </si>
  <si>
    <t>04.00</t>
  </si>
  <si>
    <t>FUNDAÇÕES, PILARES,  VIGAS E LAJES</t>
  </si>
  <si>
    <t>04.01</t>
  </si>
  <si>
    <t>06.01.05</t>
  </si>
  <si>
    <t>FORMA INCLUSIVE DESFORMA E LIMPEZA, FORMA DE COMPENSADO RESINADO , CONFORME PROJETO ESTRUTURAL FOLHA 01/02 E 02/02</t>
  </si>
  <si>
    <t>04.02</t>
  </si>
  <si>
    <t>06.05.25</t>
  </si>
  <si>
    <t xml:space="preserve"> CONCRETO CONVENCIONAL B1,B2 LANÇADO EM ESTRUTURA, E FUNDAÇÃO FCK &gt;= 25 MPA, BRITA CALCÁRIA, PREPARADO EM OBRA E LANÇADO EM ESTRUTURA, CONFORME PROJETO ESTRUTURAL FOLHA 01/02 E02/02</t>
  </si>
  <si>
    <t>04.03</t>
  </si>
  <si>
    <t>06.03.41</t>
  </si>
  <si>
    <t>ARMAÇAO INCL.CORTE, DOBRA E COLOCAÇAO EM ESTRUTURA AÇO 6,3MM  CA -50, CONFORME PROJETO ESTRUTURAL</t>
  </si>
  <si>
    <t>04.04</t>
  </si>
  <si>
    <t>06.03.42</t>
  </si>
  <si>
    <t>ARMAÇAO INCL.CORTE, DOBRA E COLOCAÇAO EM ESTRUTURA AÇO 8,0MM CA -50, CONFORME PROJETO ESTRUTURAL</t>
  </si>
  <si>
    <t>04.05</t>
  </si>
  <si>
    <t>06.03.43</t>
  </si>
  <si>
    <t>ARMAÇAO INCL.CORTE, DOBRA E COLOCAÇAO EM ESTRUTURA AÇO  10 MM  CA -50, CONFORME PROJETO ESTRUTURAL</t>
  </si>
  <si>
    <t>04.06</t>
  </si>
  <si>
    <t>06.03.44</t>
  </si>
  <si>
    <t>ARMAÇAO INCL.CORTE, DOBRA E COLOCAÇAO EM ESTRUTURA AÇO 12,5MM  CA-50 CONFORME PROJETO ESTRUTURAL</t>
  </si>
  <si>
    <t>04.07</t>
  </si>
  <si>
    <t>06.03.32</t>
  </si>
  <si>
    <t>ARMAÇAO INCL.CORTE, DOBRA E COLOCAÇAO EM ESTRUTURA AÇO 5,0MM  CA-60, CONFORME PROJETO ESTRUTURAL</t>
  </si>
  <si>
    <t>04.08</t>
  </si>
  <si>
    <t>06.12.45</t>
  </si>
  <si>
    <t>LAJE PRÉ-MOLDADA TRELIÇADA, UNIDIRECIONAL, BI-APOIADA, C/TRELIÇA METÁLICA E ENCHIMENTO EM EPS, SOBRECARGA 300KGF/M², TRELIÇA TR12, VÃO ATÉ 5 METROS, INCLUSIVE CAPEAMENTO E=4CM. ESPESSURA TOTAL DA LAJE=16CM</t>
  </si>
  <si>
    <t>04.09</t>
  </si>
  <si>
    <t>40.20.82</t>
  </si>
  <si>
    <t>ESCORAMENTO CONTINUO TIPO A PARA LAJE</t>
  </si>
  <si>
    <t>04.13.04</t>
  </si>
  <si>
    <t>FORMA, ESCORAMENTO, DESFORMA E LIMPEZA EM FUNDAÇAO DE TABUA DE MADEIRA DE LEI (Rampa)</t>
  </si>
  <si>
    <t>05.00</t>
  </si>
  <si>
    <t>ALVENARIA, REVESTIMENTO, VERGAS</t>
  </si>
  <si>
    <t>05.01</t>
  </si>
  <si>
    <t>40.30.20</t>
  </si>
  <si>
    <t>EXECUÇÃO DE ALVENARIA TIJOLO FURADO, E= 10 CM A REVESTIR</t>
  </si>
  <si>
    <t>05.02</t>
  </si>
  <si>
    <t>40.31.02</t>
  </si>
  <si>
    <t>CHAPISCO COM ARGAMASSA 1:3, A COLHER</t>
  </si>
  <si>
    <t>05.03</t>
  </si>
  <si>
    <t>40.31.05</t>
  </si>
  <si>
    <t>EMBOCO COM ARGAMASSA 1:7</t>
  </si>
  <si>
    <t>05.04</t>
  </si>
  <si>
    <t>40.31.07</t>
  </si>
  <si>
    <t>REBOCO PAULISTA COM ARGAMASSA 1:4</t>
  </si>
  <si>
    <t>05.05</t>
  </si>
  <si>
    <t>40.31.08</t>
  </si>
  <si>
    <t>REVESTIMENTOS EM AZULEJO BRANCO 15X15 CM, EXTRA</t>
  </si>
  <si>
    <t>05.06</t>
  </si>
  <si>
    <t>07.35.01</t>
  </si>
  <si>
    <t>VERGAS E CONTRA-VERGAS DE CONCRETO PRE-FABRICADAS 10 CM X 10 CM (LARGURA X ALTURA)</t>
  </si>
  <si>
    <t>05.07</t>
  </si>
  <si>
    <t>SETOP</t>
  </si>
  <si>
    <t>ED-50756</t>
  </si>
  <si>
    <t>REVESTIMENTO COM PEDRA SÃO TOMÉ APLICADO EM PAREDE (
40X40CM), ESP. 2CM, ACABAMENTO NATURAL, ASSENTAMENTO
COM ARGAMASSA INDUSTRIALIZADA, AMBIENTE INTERNO/
EXTERNO, ALTURA MÁXIMA DE 3M PARA APLICAÇÃO DA PEDRA,
INCLUSIVE REJUNTAMENTO</t>
  </si>
  <si>
    <t>m2</t>
  </si>
  <si>
    <t>05.08</t>
  </si>
  <si>
    <t>ED-48208</t>
  </si>
  <si>
    <t>ALVENARIA DE ELEMENTO VAZADO, COBOGÓ DE CONCRETO (
20X40CM), ESP. 10CM, TIPO VENEZIANA COM ACABAMENTO
APARENTE, INCLUSIVE ARGAMASSA PARA ASSENTAMENTO</t>
  </si>
  <si>
    <t>06.00</t>
  </si>
  <si>
    <t>COBERTURA E FORROS</t>
  </si>
  <si>
    <t>06.01</t>
  </si>
  <si>
    <t>08.01.01</t>
  </si>
  <si>
    <t xml:space="preserve"> ENGRADAMENTO EM MADEIRA PARAJU PARA COBERTURA CERÂMICA COM TESOURAS COMPLETO</t>
  </si>
  <si>
    <t>06.02</t>
  </si>
  <si>
    <t>08.01.03</t>
  </si>
  <si>
    <t xml:space="preserve"> ENGRADAMENTO EM MADEIRA PARAJU PARA PARA COBERTURA CERÂMICA, CAIBROS E RIPAS </t>
  </si>
  <si>
    <t>06.03</t>
  </si>
  <si>
    <t>08.07.03</t>
  </si>
  <si>
    <t>COBERTURA EM TELHA CERÂMICA  COLONIAL CURVA</t>
  </si>
  <si>
    <t>06.04</t>
  </si>
  <si>
    <t>08.15.01</t>
  </si>
  <si>
    <t>CUMEEIRA  CERÂMICA</t>
  </si>
  <si>
    <t>06.05</t>
  </si>
  <si>
    <t>08.85.23</t>
  </si>
  <si>
    <t>CALHA DE CHAPA GALVANIZADA  Nº 22 GSG, DESENVOLVIMENTO =  50 CM</t>
  </si>
  <si>
    <t>07.00</t>
  </si>
  <si>
    <t>INSTALAÇÕES HIDRO SANITÁRIA ( FORNECIMENTO E INSTALAÇÃO)</t>
  </si>
  <si>
    <t>07.01</t>
  </si>
  <si>
    <t>10.03.02</t>
  </si>
  <si>
    <t>FORNECIMENTO E INSTALAÇÃO DE TUBO PVC AGUA SOLDA CLASSE 15 INCLUSIVE CONEXÕES 25MM (¾”)</t>
  </si>
  <si>
    <t>07.02</t>
  </si>
  <si>
    <t>10.18.02</t>
  </si>
  <si>
    <t>ADAPTADOR PVC ROSCA E FLANGE PARA CAIXA DE ÁGUA  D= 3/4”</t>
  </si>
  <si>
    <t>07.03</t>
  </si>
  <si>
    <t>10.20.12</t>
  </si>
  <si>
    <t>REGISTRO DE PRESSÃO DL DL 1416 D=3/4” FABRIMAR OU EQUIVALENTE</t>
  </si>
  <si>
    <t>07.04</t>
  </si>
  <si>
    <t>10.22.02</t>
  </si>
  <si>
    <t>REGISTRO GAVETA BRUTO 1510-B 3/4"FABRIMAR /EQUIVALENTE</t>
  </si>
  <si>
    <t>07.05</t>
  </si>
  <si>
    <t>10.24.01</t>
  </si>
  <si>
    <t>TORNEIRA P/PIA BANCA,ALAVANCA,SAIDA LATERAL 1167-P FABR/EQUIVALENTE</t>
  </si>
  <si>
    <t>07.06</t>
  </si>
  <si>
    <t>10.24.12</t>
  </si>
  <si>
    <t>TORNEIRA P/TANQUE 1153-MY FABRIMAR/EQUIVALENTE</t>
  </si>
  <si>
    <t>07.07</t>
  </si>
  <si>
    <t>10.24.21</t>
  </si>
  <si>
    <t>TONEIRA P/ LAVATORIO REF.1193 LINHA PERTUTTI DOCOL OU EQUIVALENTE</t>
  </si>
  <si>
    <t>07.08</t>
  </si>
  <si>
    <t>10.24.35</t>
  </si>
  <si>
    <t>TORNEIRA DE BOIA 1350 D= 3/4" DECA OU EQUIVALENTE</t>
  </si>
  <si>
    <t>07.09</t>
  </si>
  <si>
    <t>10.24.17</t>
  </si>
  <si>
    <t>TORNEIRA DE JARDIM 1128-MY D=3/4" FABRIMAR /EQUIVALENTE</t>
  </si>
  <si>
    <t>07.10</t>
  </si>
  <si>
    <t>10.25.02</t>
  </si>
  <si>
    <t xml:space="preserve"> VÁLVULA P/ PIA 3 1/2X1 1/2" 1623 DARLIFLEX CROMADA/EQUIVALENTE</t>
  </si>
  <si>
    <t>07.11</t>
  </si>
  <si>
    <t>10.25.11</t>
  </si>
  <si>
    <t xml:space="preserve"> VÁLVULA P/ LAVATORIO C/LADRAO 7/8" 1603 DARLIFLEX /EQUIVALENTE</t>
  </si>
  <si>
    <t>07.12</t>
  </si>
  <si>
    <t>10.25.17</t>
  </si>
  <si>
    <t xml:space="preserve">VÁLVULA PARA TANQUE 1 1/4" 1606 DARLIFLEX CROMADA/EQUIVALENTE  </t>
  </si>
  <si>
    <t>07.13</t>
  </si>
  <si>
    <t>10.26.35</t>
  </si>
  <si>
    <t>RALO GRELHA CROMADA 10X10CM CROMADO MOLDENOX /EQUIVALENTE</t>
  </si>
  <si>
    <t>07.14</t>
  </si>
  <si>
    <t>10.26.37</t>
  </si>
  <si>
    <t>TAMPA CEGA EM INOX P/ CAIXA SIFONADA 150X150MM</t>
  </si>
  <si>
    <t>07.15</t>
  </si>
  <si>
    <t>10.27.31</t>
  </si>
  <si>
    <t>LIGAÇAO FLEXIVEL 1/2"X0,40M 4607-40 MXF FABRIMAR OU EQUIVALENTE</t>
  </si>
  <si>
    <t>07.16</t>
  </si>
  <si>
    <t>10.27.53</t>
  </si>
  <si>
    <t>TUBO LIGAÇAO AGUA-VASO PVC CROMADO C/ SOBRECANOPLA</t>
  </si>
  <si>
    <t>07.17</t>
  </si>
  <si>
    <t>10.27.61</t>
  </si>
  <si>
    <t>SIFAO LAVATORIO COPO REGULAVEL 1"X 1 1/2"SIGMA/EQUIVALENTE</t>
  </si>
  <si>
    <t>07.18</t>
  </si>
  <si>
    <t>10.30.01</t>
  </si>
  <si>
    <t>ACESSORIO DE FIXAÇAO  PARAFUSO CASTELO COM BUCHA N.8 E ARRUELA</t>
  </si>
  <si>
    <t>07.19</t>
  </si>
  <si>
    <t>10.35.01</t>
  </si>
  <si>
    <t>CX. ALVENARIA 30X30X50CM C/TAMPA FERRO P/REGISTRO</t>
  </si>
  <si>
    <t>07.20</t>
  </si>
  <si>
    <t>10.35.11</t>
  </si>
  <si>
    <t>CX. SIFONADA PVC C/GRELHA QUADR/RED. 150X150X50 MM</t>
  </si>
  <si>
    <t>07.21</t>
  </si>
  <si>
    <t>10.35.31</t>
  </si>
  <si>
    <t>RALO PVC C/SAIDA ARTICULADA C/GRELHA E PORTA GRELHA BRANCA 100X40 MM</t>
  </si>
  <si>
    <t>07.22</t>
  </si>
  <si>
    <t>10.35.52</t>
  </si>
  <si>
    <t>CAIXA D'AGUA POLIETILENO COM TAMPA 1000 L</t>
  </si>
  <si>
    <t>07.23</t>
  </si>
  <si>
    <t>10.35.70</t>
  </si>
  <si>
    <t>CX.DE GORDURA PRE-FABRICADA DUPLA    D=600MMX800MM</t>
  </si>
  <si>
    <t>07.24</t>
  </si>
  <si>
    <t>10.35.73</t>
  </si>
  <si>
    <t>RALO HEMISFERICO TIPO ABACAXI D=  75MM</t>
  </si>
  <si>
    <t>07.25</t>
  </si>
  <si>
    <t>10.40.05</t>
  </si>
  <si>
    <t>LAV.SUSP.(41X29,5CM)AZALEA CELITE/EQUIVALENTE COMPLETO</t>
  </si>
  <si>
    <t>07.26</t>
  </si>
  <si>
    <t>10.41.04</t>
  </si>
  <si>
    <t>VASO SANITARIO CONJ.ACOPLADO BRANCA, AZALEA CELITE/EQUIVALENTE COMPLETO</t>
  </si>
  <si>
    <t>07.27</t>
  </si>
  <si>
    <t>10.45.03</t>
  </si>
  <si>
    <t>PIA CUBA EM AÇO INOX Nº 1 (46X30X15 CM)</t>
  </si>
  <si>
    <t>07.28</t>
  </si>
  <si>
    <t>10.46.03</t>
  </si>
  <si>
    <t>TANQUE  LOUÇA BRANCA (22LTS) C/COLUNA CELITE / EQUIVALENTE</t>
  </si>
  <si>
    <t>07.29</t>
  </si>
  <si>
    <t>10.47.07</t>
  </si>
  <si>
    <t>BEBEDOURO INDUSTRIAL 50L</t>
  </si>
  <si>
    <t>07.30</t>
  </si>
  <si>
    <t>10.48.02</t>
  </si>
  <si>
    <t>PORTA TOALHA DE PAPEL CROMADO NOVOMOY OU EQUIVALENTE</t>
  </si>
  <si>
    <t>07.31</t>
  </si>
  <si>
    <t>10.48.03</t>
  </si>
  <si>
    <t>PAPELEIRA EM GANCHO CROMADO</t>
  </si>
  <si>
    <t>07.32</t>
  </si>
  <si>
    <t>10.48.09</t>
  </si>
  <si>
    <t>PORTA SABAO LIQUIDO REF. SG4001 COLUMBUS OU EQUIVALENTE</t>
  </si>
  <si>
    <t>07.33</t>
  </si>
  <si>
    <t>10.10.03</t>
  </si>
  <si>
    <t>TUBO PVC ESGOTO, PB, VIROLA E ANEL, INCL. CONEXOES, D=75MM</t>
  </si>
  <si>
    <t>07.34</t>
  </si>
  <si>
    <t>10.10.04</t>
  </si>
  <si>
    <t>TUBO PVC ESGOTO, PB, VIROLA E ANEL, INCL. CONEXOES, D=100MM</t>
  </si>
  <si>
    <t>07.35</t>
  </si>
  <si>
    <t>10.70.94</t>
  </si>
  <si>
    <t>CAIXA ALVENARIA COM TAMPA CONCRETO-PADRAO SUDECAP 100 X 100 X 150 CM</t>
  </si>
  <si>
    <t>08.00</t>
  </si>
  <si>
    <t>INSTALAÇÕES ELÉTRICA ( FORNECIMENTO E INSTALAÇÃO)</t>
  </si>
  <si>
    <t>08.01</t>
  </si>
  <si>
    <t>11.02.04</t>
  </si>
  <si>
    <t>ELETRODUTO PVC FLEXIVEL CORRUGADO TIGREFLEX/EQUIVALENTE D= 25MM (¾")</t>
  </si>
  <si>
    <t>08.02</t>
  </si>
  <si>
    <t>11.02.05</t>
  </si>
  <si>
    <t>ELETRODUTO PVC FLEXIVEL CORRUGADO TIGREFLEX/EQUIVALENTED= 32MM (1")</t>
  </si>
  <si>
    <t>08.03</t>
  </si>
  <si>
    <t>11.01.04</t>
  </si>
  <si>
    <t>ELETRODUTO PVC RIGIDO, ROSCA, INCLUSIVE CONEXOES D= 1 ¼"</t>
  </si>
  <si>
    <t>08.04</t>
  </si>
  <si>
    <t>11.14.35</t>
  </si>
  <si>
    <t>CAIXA DE EMBUTIR 4X2" REF. AQUATIC PIAL OU EQUIVALENTE</t>
  </si>
  <si>
    <t>08.05</t>
  </si>
  <si>
    <t>11.14.32</t>
  </si>
  <si>
    <t>CAIXA OCTOGONAL FUNDO MOVEL EM PVC 4"X4" AMARELA P/ELETRODUTO FLEXIVEL CORRUGADO</t>
  </si>
  <si>
    <t>08.06</t>
  </si>
  <si>
    <t>11.15.02</t>
  </si>
  <si>
    <t>QUADRO DISTRIBUIÇAO DE CIRCUITOS ATE 12 CIRCUITOS</t>
  </si>
  <si>
    <t>08.07</t>
  </si>
  <si>
    <t>11.19.01</t>
  </si>
  <si>
    <t>DISJUNTOR TERMOMAGNETICO (240V-60HRZ) PADRAO DIN  MONOPOLAR 10A</t>
  </si>
  <si>
    <t>08.08</t>
  </si>
  <si>
    <t>11.19.02</t>
  </si>
  <si>
    <t>DISJUNTOR TERMOMAGNETICO (240V-60HRZ) PADRAO DIN  MONOPOLAR 16A</t>
  </si>
  <si>
    <t>08.09</t>
  </si>
  <si>
    <t>11.19.03</t>
  </si>
  <si>
    <t>DISJUNTOR TERMOMAGNETICO (240V-60HRZ) PADRAO DIN  MONOPOLAR 20,A</t>
  </si>
  <si>
    <t>08.10</t>
  </si>
  <si>
    <t>11.19.06</t>
  </si>
  <si>
    <t>DISJUNTOR TERMOMAGNETICO (240V-60HRZ) PADRAO DIN  MONOPOLAR 40A</t>
  </si>
  <si>
    <t>08.11</t>
  </si>
  <si>
    <t>11.18.37</t>
  </si>
  <si>
    <t>DISJUNTOR TERMOMAGNETICO (240V-60HRZ) - PADRAO NEMA  TRIPOLAR 10KA 175A</t>
  </si>
  <si>
    <t>08.12</t>
  </si>
  <si>
    <t>11.19.12</t>
  </si>
  <si>
    <t>DISJUNTOR TERMOMAGNETICO (240V-60HRZ) PADRAO DIN BIPOLAR 25A</t>
  </si>
  <si>
    <t>08.13</t>
  </si>
  <si>
    <t>11.19.24</t>
  </si>
  <si>
    <t>DISJUNTOR TERMOMAGNETICO (240V-60HRZ) PADRAO DIN TRIPOLAR 63A</t>
  </si>
  <si>
    <t>08.14</t>
  </si>
  <si>
    <t>11.24.04</t>
  </si>
  <si>
    <t>CABO FLEXÍVEL NÃO HALOGÊNO #   1,5 MM2, ISOLAMENTO 750V</t>
  </si>
  <si>
    <t>08.15</t>
  </si>
  <si>
    <t>11.24.05</t>
  </si>
  <si>
    <t>CABO FLEXÍVEL NÃO HALOGÊNO #    2,5 MM2, ISOLAMENTO 750V</t>
  </si>
  <si>
    <t>08.16</t>
  </si>
  <si>
    <t>11.24.06</t>
  </si>
  <si>
    <t>CABO FLEXÍVEL NÃO HALOGÊNO #   4,0 MM2, ISOLAMENTO 750V</t>
  </si>
  <si>
    <t>08.17</t>
  </si>
  <si>
    <t>11.24.07</t>
  </si>
  <si>
    <t xml:space="preserve">CABO FLEXÍVEL NÃO HALOGÊNO#   6,0 MM2, ISOLAMENTO 750V </t>
  </si>
  <si>
    <t>08.18</t>
  </si>
  <si>
    <t>11.24.09</t>
  </si>
  <si>
    <t>CABO FLEXÍVEL NÃO HALOGÊNO#  16,0 MM2, ISOLAMENTO 750V</t>
  </si>
  <si>
    <t>08.19</t>
  </si>
  <si>
    <t>11.30.13</t>
  </si>
  <si>
    <t>INTERRUPTOR SIMPLES  10A/250V R.1000 SEM PLACA OU EQUIVALENTE</t>
  </si>
  <si>
    <t>08.20</t>
  </si>
  <si>
    <t>11.30.14</t>
  </si>
  <si>
    <t>INTERRUPTOR PARALELO 10A/250V R.1001 SEM PLACA OU EQUIVALENTE</t>
  </si>
  <si>
    <t>08.21</t>
  </si>
  <si>
    <t>11.30.50</t>
  </si>
  <si>
    <t>PLACA TERMOPLASTICA 2X4" COM FURO CENTRAL PIAL/SIM OU EQUIVALENTE</t>
  </si>
  <si>
    <t>08.22</t>
  </si>
  <si>
    <t>11.31.06</t>
  </si>
  <si>
    <t>TOM. 2P UNIV. (1 MOD) 10A-250V R .6150 40 PIAL/EQUIVALENTE</t>
  </si>
  <si>
    <t>08.23</t>
  </si>
  <si>
    <t>11.31.07</t>
  </si>
  <si>
    <t>TOM. 2P+T UNIV.(2 MOD) 20A-250V R.6150 60 PIAL/EQUIVALENTE</t>
  </si>
  <si>
    <t>08.24</t>
  </si>
  <si>
    <t>11.93.02</t>
  </si>
  <si>
    <t>SUPRESSOR DE SURTO VCL 275V 45KA CLAMPER/EQUIVALENTE</t>
  </si>
  <si>
    <t>08.25</t>
  </si>
  <si>
    <t>11.61.08</t>
  </si>
  <si>
    <t>PADRAO CEMIG AEREO EM MURETA - LADO OPOSTO À REDE TIPO C2, DEMANDA PROVÁVEL DE 15,1 ATÉ 23,0KW (3F+N)</t>
  </si>
  <si>
    <t>08.26</t>
  </si>
  <si>
    <t>ED-13357</t>
  </si>
  <si>
    <t xml:space="preserve"> LUMINÁRIA PLAFON REDONDO DE VIDRO JATEADO REDONDO
COMPLETA, DIÂMETRO 25 CM, PARA UMA (1) LÂMPADA LED,
POTÊNCIA 15W, BULBO A65, FORNECIMENTO E INSTALAÇÃO,
INCLUSIVE BASE E LÂMPADA</t>
  </si>
  <si>
    <t>un</t>
  </si>
  <si>
    <t>08.27</t>
  </si>
  <si>
    <t xml:space="preserve">ED-49405 </t>
  </si>
  <si>
    <t xml:space="preserve">LUMINÁRIA ARANDELA TIPO TARTARUGA BLINDADA COMPLETA, PARA UMA (1) LÂMPADA FLUORESCENTE COMPACTA 20W, FORNECIMENTO E INSTALAÇÃO, INCLUSIVE BASE E LÂMPADA </t>
  </si>
  <si>
    <t>08.28</t>
  </si>
  <si>
    <t xml:space="preserve">ED-5634 </t>
  </si>
  <si>
    <t xml:space="preserve">MÓDULO COM FURO PARA SAÍDA DE FIO Ø 10MM, INCLUSIVE FORNECIMENTO E INSTALAÇÃO, EXCLUSIVE PLACA E SUPORTE </t>
  </si>
  <si>
    <t>08.29</t>
  </si>
  <si>
    <t xml:space="preserve">ED-5620 </t>
  </si>
  <si>
    <t>PLACA 4"X2" PARA UM (1) MÓDULO, INCLUSIVE FORNECIMENTO E
INSTALAÇÃO, EXCLUSIVE SUPORTE E MÓDULO</t>
  </si>
  <si>
    <t>08.30</t>
  </si>
  <si>
    <t>ED-5621</t>
  </si>
  <si>
    <t xml:space="preserve">PLACA 4"X2" PARA DOIS (2) MÓDULOS, INCLUSIVE FORNECIMENTO E INSTALAÇÃO, EXCLUSIVE SUPORTE E MÓDULO </t>
  </si>
  <si>
    <t>08.31</t>
  </si>
  <si>
    <t>ED-5622</t>
  </si>
  <si>
    <t xml:space="preserve">PLACA 4"X2" PARA TRÊS (3) MÓDULOS, INCLUSIVE FORNECIMENTO E INSTALAÇÃO, EXCLUSIVE SUPORTE E MÓDULO </t>
  </si>
  <si>
    <t>08.32</t>
  </si>
  <si>
    <t>ED-5624</t>
  </si>
  <si>
    <t xml:space="preserve">PLACA 4"X4" PARA QUATRO (4) MÓDULOS, INCLUSIVE FORNECIMENTO E INSTALAÇÃO, EXCLUSIVE SUPORTE E MÓDULO </t>
  </si>
  <si>
    <t>08.33</t>
  </si>
  <si>
    <t>ED-5614</t>
  </si>
  <si>
    <t xml:space="preserve">SUPORTE PARA PLACA 4"X2" PARA TRÊS (3) MÓDULOS, INCLUSIVE PARAFUSOS PARA FIXAÇÃO, FORNECIMENTO E INSTALAÇÃO, EXCLUSIVE PLACA E MÓDULO </t>
  </si>
  <si>
    <t>08.34</t>
  </si>
  <si>
    <t>ED-5613</t>
  </si>
  <si>
    <t xml:space="preserve">SUPORTE PARA PLACA 4"X4" PARA SEIS (6) MÓDULOS, INCLUSIVE PARAFUSOS PARA FIXAÇÃO, FORNECIMENTO E INSTALAÇÃO, EXCLUSIVE PLACA E MÓDULO </t>
  </si>
  <si>
    <t>09.00</t>
  </si>
  <si>
    <t>ESQUADRIAS ( FORNECIMENTO E INSTALAÇÃO)</t>
  </si>
  <si>
    <t>9.1</t>
  </si>
  <si>
    <t>12.04.33</t>
  </si>
  <si>
    <t xml:space="preserve">PORTA DE MADEIRA PARA PINTURA, 80 X 210 CM, E=35MM, C/MARCO, ALIZAR E DOBRADIÇAS (EXCLUSIVE FECHADURA)
</t>
  </si>
  <si>
    <t>9.2</t>
  </si>
  <si>
    <t>SINAPI</t>
  </si>
  <si>
    <t>JANELA BASCULANTE EM MADEIRA PINUS/ EUCALIPTO/ TAUARI/ VIROLA OU EQUIVALENTE M2 912,93
DA REGIAO, CAIXA DO BATENTE/ MARCO *10* CM, *2* FOLHAS BASCULANTES PARA VIDRO,
COM FERRAGENS (SEM VIDRO, SEM GUARNICAO/ALIZAR E SEM ACABAMENTO)</t>
  </si>
  <si>
    <t>M2</t>
  </si>
  <si>
    <t>9.3</t>
  </si>
  <si>
    <t xml:space="preserve"> 100668 </t>
  </si>
  <si>
    <t>JANELA DE MADEIRA (CEDRINHO/ANGELIM OU EQUIV.) TIPO MAXIM-AR, PARA VIDRO, COM BATENTE, ALIZAR E FERRAGENS. EXCLUSIVE VIDRO, ACABAMENTO E CON
 TRAMARCO. FORNECIMENTO E INSTALAÇÃO.</t>
  </si>
  <si>
    <t>9.4</t>
  </si>
  <si>
    <t xml:space="preserve"> 102185 </t>
  </si>
  <si>
    <t>PORTA DE ABRIR COM MOLA HIDRÁULICA, EM VIDRO TEMPERADO, 2 FOLHAS DE 90 X210 CM, ESPESSURA DD 10MM, INCLUSIVE ACESSÓRIOS. AF_01/2021</t>
  </si>
  <si>
    <t>9.5</t>
  </si>
  <si>
    <t>12.50.09</t>
  </si>
  <si>
    <t>FECHADURA CROMADA, COMPLETA, C/MAÇANETA E ROSETA, P/PORTAS INTERNAS</t>
  </si>
  <si>
    <t>10.00</t>
  </si>
  <si>
    <t>PISOS</t>
  </si>
  <si>
    <t>10.1</t>
  </si>
  <si>
    <t>ED-50567</t>
  </si>
  <si>
    <t>CONTRAPISO DESEMPENADO COM ARGAMASSA, TRAÇO 1:3 (
CIMENTO E AREIA), ESP. 25MM</t>
  </si>
  <si>
    <t>10.2</t>
  </si>
  <si>
    <t>ED-50611</t>
  </si>
  <si>
    <t>PISO EM GRANILITE/MARMORITE, ESP. 8MM, ACABAMENTO
POLIDO, COR CINZA, MODULAÇÃO DE 1X1M, INCLUSIVE JUNTA
PLÁSTICA, RESINA E POLIMENTO MECANIZADO</t>
  </si>
  <si>
    <t>10.3</t>
  </si>
  <si>
    <t>15.17.20</t>
  </si>
  <si>
    <t>PEI-5 (33,5X33,5)CM URBANUS GRAY/WHITE ELIANE/EQUIVALENTE</t>
  </si>
  <si>
    <t>10.4</t>
  </si>
  <si>
    <t>15.35.28</t>
  </si>
  <si>
    <t xml:space="preserve">PISO DE CONCRETO (PATIO) CONCRETO &gt;=20MPA USINADO E=8CM MECANIZ. (INCL.TELA E POLIMENTO) INCLUSIVE JUNTA DE DILATAÇÃO </t>
  </si>
  <si>
    <t>11.00</t>
  </si>
  <si>
    <t>PINTURA</t>
  </si>
  <si>
    <t>11.01</t>
  </si>
  <si>
    <t>17.09.10</t>
  </si>
  <si>
    <t xml:space="preserve">PINTURA LATEX PVA INCLUSIVE FUNDO SELADOR ACRILICO INCL. EMASSAMENTO C/ MASSA ACRILICA USO EXTERNO área interna – sala velório, descanso, varanda </t>
  </si>
  <si>
    <t>11.02</t>
  </si>
  <si>
    <t>ED-50501</t>
  </si>
  <si>
    <t>PINTURA LÁTEX (PVA) EM TETO, TRÊS (3) DEMÃOS, EXCLUSIVE
SELADOR ACRÍLICO E MASSA ACRÍLICA/CORRIDA (PVA)</t>
  </si>
  <si>
    <t>11.03</t>
  </si>
  <si>
    <t>ED-50493</t>
  </si>
  <si>
    <t>PINTURA ESMALTE EM ESQUADRIA DE MADEIRA, DUAS (2)
DEMÃOS, INCLUSIVE UMA (1) DEMÃO DE FUNDO NIVELADOR,
EXCLUSIVE MASSA A ÓLEO</t>
  </si>
  <si>
    <t>11.04</t>
  </si>
  <si>
    <t>ED-50532</t>
  </si>
  <si>
    <t>PINTURA ANTICORROSIVA A BASE DE ÓXIDO DE FERRO (ZARCÃO)
 EM ESQUADRIA E SUPERFÍCIE METÁLICA, UMA (1) DEMÃO</t>
  </si>
  <si>
    <t>12.00</t>
  </si>
  <si>
    <t>SERRALHERIA</t>
  </si>
  <si>
    <t>12.01</t>
  </si>
  <si>
    <t>ED-50940</t>
  </si>
  <si>
    <t>12.02</t>
  </si>
  <si>
    <t>ED-50939</t>
  </si>
  <si>
    <t>12.03</t>
  </si>
  <si>
    <t>ED-50924</t>
  </si>
  <si>
    <t>13.00</t>
  </si>
  <si>
    <t>DIVERSOS</t>
  </si>
  <si>
    <t>13.01</t>
  </si>
  <si>
    <t>ED-48343</t>
  </si>
  <si>
    <t>13.02</t>
  </si>
  <si>
    <t>ED-48342</t>
  </si>
  <si>
    <t>13.03</t>
  </si>
  <si>
    <t>ED-48347</t>
  </si>
  <si>
    <t>13.04</t>
  </si>
  <si>
    <t>13.40.59</t>
  </si>
  <si>
    <t xml:space="preserve"> FORNECIMENTO E INSTALAÇÃO  DE BARRA DE APOIO EM AÇO INOX RETA D=32MM L=40CM E=1,5MM (ABNT NBR 9050:2020)</t>
  </si>
  <si>
    <t>13.05</t>
  </si>
  <si>
    <t>13.40.55</t>
  </si>
  <si>
    <t>FORNECIMENTO E INSTALAÇÃO DE BARRA DE APOIO EM AÇO INOX P/LAVATÓRIO DE CANTO D=32MM E=1,5MM (ABNT NBR 9050:2020)</t>
  </si>
  <si>
    <t>13.06</t>
  </si>
  <si>
    <t>13.40.56</t>
  </si>
  <si>
    <t>FORNECIMENTO E INSTALAÇÃO  DE BARRA DE APOIO EM AÇO INOX RETA D=32MM L=80CM E=1,5MM (ABNT NBR 9050:2020)</t>
  </si>
  <si>
    <t>13.07</t>
  </si>
  <si>
    <t>13.40.65</t>
  </si>
  <si>
    <t>FORNECIMENTO E INSTALAÇÃO DE BARRA APOIO DEFICIENTE TUBO METAL.CROMADO D=1 ½"</t>
  </si>
  <si>
    <t>13.08</t>
  </si>
  <si>
    <t>16.02.03</t>
  </si>
  <si>
    <t xml:space="preserve"> FORNECIMENTO E INSTALAÇÃO DE  VIDRO LISO INCOLOR, E= 4MM, </t>
  </si>
  <si>
    <t>13.09</t>
  </si>
  <si>
    <t>16.20.11</t>
  </si>
  <si>
    <t xml:space="preserve"> FORNECIMENTO E INSTALAÇÃO DE  ESPELHO NACIONAL 60 X 40 CM, E= 4MM, COLOCADO COM PARAFUSO FINESON</t>
  </si>
  <si>
    <t>14.00</t>
  </si>
  <si>
    <t xml:space="preserve">PAISAGISMO </t>
  </si>
  <si>
    <t>14.01</t>
  </si>
  <si>
    <t>21.30.07</t>
  </si>
  <si>
    <t>FORNECIMENTO E PLANTIO DE GRAMA ESMERALDA - WILD ZOYSIA</t>
  </si>
  <si>
    <t>14.02</t>
  </si>
  <si>
    <t>21.33.51</t>
  </si>
  <si>
    <t>FORNECIMENTO E PLANTIO DE ARBUSTO - CAMARA - LANTANA CAMARA</t>
  </si>
  <si>
    <t>14.03</t>
  </si>
  <si>
    <t>21.31.07</t>
  </si>
  <si>
    <t>FORNECIMENTO E PLANTIO  DE ARBUSTOS ORNAMENTAIS EM GERAL</t>
  </si>
  <si>
    <t>ADMINISTRAÇÃO LOCAL</t>
  </si>
  <si>
    <t>TCU</t>
  </si>
  <si>
    <t>2.622/13</t>
  </si>
  <si>
    <t>ADMINISTRAÇÃO LOCAL - % CONFORME ACÓRDÃO 2.622/2013 DO TCU SOBRE SOMA DOS ITENS 1 A 5</t>
  </si>
  <si>
    <t>%</t>
  </si>
  <si>
    <t>MOBILIZAÇÃO E DESMOBILIZAÇÃO DE OBRA</t>
  </si>
  <si>
    <t>09.01</t>
  </si>
  <si>
    <t>ED-50392</t>
  </si>
  <si>
    <t xml:space="preserve"> MOBILIZAÇÃO E DESMOBILIZAÇÃO DE OBRA EM CENTRO URBANO
 OU REGIÃO LIMÍTROFE COM VALOR ATÉ O VALOR DE 1.000.000,00</t>
  </si>
  <si>
    <t>TOTAL</t>
  </si>
  <si>
    <t>MEMÓRIA DE CÁLCULO</t>
  </si>
  <si>
    <t>Notas:</t>
  </si>
  <si>
    <t>COMPRIMENTO</t>
  </si>
  <si>
    <t>METROS</t>
  </si>
  <si>
    <t>ALTURA</t>
  </si>
  <si>
    <t>ÁREA = COMPRIMENTO x ALTURA</t>
  </si>
  <si>
    <t>METROS QUADRADOS</t>
  </si>
  <si>
    <t>ESCRITORIO DE FISCALIZAÇÃO</t>
  </si>
  <si>
    <t>TEMPO</t>
  </si>
  <si>
    <t>UNIDADE</t>
  </si>
  <si>
    <t>VESTIÁRIO TIPO III</t>
  </si>
  <si>
    <t>UNID</t>
  </si>
  <si>
    <t>INSTALAÇÃO  SANITÁRIA TIPO 1</t>
  </si>
  <si>
    <t>DEPOSITO E FERRAMENTARIA TIPO I</t>
  </si>
  <si>
    <t xml:space="preserve">TAPUME PADRÃO SUDECAP (TIPO I, II E III) COMPENSADO 10MM COM BASE DE CONCRETO </t>
  </si>
  <si>
    <t>REFERE- SE AO FECHAMENTO DE TODA OBRA</t>
  </si>
  <si>
    <t>METRO</t>
  </si>
  <si>
    <t>PADRÃO CEMIG PROVISÓRIO TIPO C3, DEMANDA PROVÁVEL DE 23,1 ATÉ 27,0KW (3F+N)</t>
  </si>
  <si>
    <t>PADRÃO COPASA - KIT CAVALTE METAL E REGISTRO ¾"</t>
  </si>
  <si>
    <t>GABARITO</t>
  </si>
  <si>
    <t>M</t>
  </si>
  <si>
    <t>ANDAIME FACHADEIRO INCLUSIVE FORRO METALIZO</t>
  </si>
  <si>
    <t>LARGURA</t>
  </si>
  <si>
    <t>M2 MES</t>
  </si>
  <si>
    <t>MONTAGEM DE ANDAIME FACHADEIRO</t>
  </si>
  <si>
    <t xml:space="preserve">M2 </t>
  </si>
  <si>
    <t>DESMONTAGEM DE ANDAIME FACHADEIRO</t>
  </si>
  <si>
    <t>ANDAIME INTERNO P/EXEC. DE ALVENARIA ALT. ATE 3,5M</t>
  </si>
  <si>
    <t xml:space="preserve"> REATERRO COMPACTADO EM EQUIPAMENTO PLACA VIBRATORIA OU EQUIVALENTE</t>
  </si>
  <si>
    <t xml:space="preserve">COMPRIMENTO TOTAL </t>
  </si>
  <si>
    <t>METROS CÚBICOS</t>
  </si>
  <si>
    <t>METROS CUBICOS</t>
  </si>
  <si>
    <t>TRANSPORTE DE MATERIAL DE QUALQUER NATUREZA, EM CAMINHOES DMT &gt;5,0KM</t>
  </si>
  <si>
    <t>TUBO CORRUGADO PEAD NÃO PERFURADO, PAREDE DUPLA, INTERNA LISA, NBR 21138-3, SN-4 OU EQUIV.DN=600MM</t>
  </si>
  <si>
    <t>COMPRIMENTO DAS VALAS</t>
  </si>
  <si>
    <t>CAIXA PARA BOCA DE LOBO</t>
  </si>
  <si>
    <t>UNID.</t>
  </si>
  <si>
    <t>CONJUNTO DE QUADRO E GRELHA PARA BOCA DE LOBO EM FERRO FUNDIDO</t>
  </si>
  <si>
    <t>POÇO DE VISITA TIPO A=600MM</t>
  </si>
  <si>
    <t>TAMPÃO DE POÇO DE VISITA EM FERRO FUNDIDO NODULAR</t>
  </si>
  <si>
    <t>MURO DE ARRIMO</t>
  </si>
  <si>
    <t>REMOÇÃO E RECONSTRUÇÃO DE REVESTIMENTO EM ALVENARIA POLIEDRICA COM COLCHÃO DE AREA</t>
  </si>
  <si>
    <t>DESCONTO DAS AREAS DAS CAPISTRANAS</t>
  </si>
  <si>
    <t>DESCONTO DA AREA DAS CAPISTANAS</t>
  </si>
  <si>
    <t>REMOÇÃO E REASSENTAMENTO DE MEIO FIO DE PEDRA</t>
  </si>
  <si>
    <t>PASSEIO DE CONCRETO 15 MPA E=6CM JUNTA SECA 3M MANUAL</t>
  </si>
  <si>
    <t xml:space="preserve">COMPRIMENTO </t>
  </si>
  <si>
    <t>SUBTOTAL</t>
  </si>
  <si>
    <t>METRO QUADRADO</t>
  </si>
  <si>
    <t>REGULARIZAÇÃO DE COMPACTAÇÃO DE SUBLEITO COM PLACA VIBRATORIA</t>
  </si>
  <si>
    <t>RUA CHICO REI</t>
  </si>
  <si>
    <t>SUB TOTAL</t>
  </si>
  <si>
    <t>FORMA DE TABUA DE MADEIRA DE LEI, INCLUSIVE DESFORMA</t>
  </si>
  <si>
    <t xml:space="preserve">TRATA-SE DAS FORMAS DAS CAPISTRANAS PASSA RODAS </t>
  </si>
  <si>
    <t>COMPRIMENTO DA FORMA</t>
  </si>
  <si>
    <t>ALTURA DA FORMA</t>
  </si>
  <si>
    <t>QUANTIDADE DE FORMAS LATERAIS</t>
  </si>
  <si>
    <t>LADOS</t>
  </si>
  <si>
    <t xml:space="preserve">FORNECIMENTO E COLOCAÇÃO DE TELA SOLDADA TELA Q-138 </t>
  </si>
  <si>
    <t>TRATA´-SE DA TELA A SER UTLILIZADA NA CAPISTRANAS/ PASSA RODA</t>
  </si>
  <si>
    <t>TELA Q138</t>
  </si>
  <si>
    <t>KG/METROQUADRADO</t>
  </si>
  <si>
    <t>CAPISTRANAS</t>
  </si>
  <si>
    <t xml:space="preserve">METROS </t>
  </si>
  <si>
    <t>TOTAL DE CAPISTRANAS</t>
  </si>
  <si>
    <t>UNIDADES</t>
  </si>
  <si>
    <t>AREA DAS CAPISTRANAS</t>
  </si>
  <si>
    <t>KG/METROS QUADRADOS</t>
  </si>
  <si>
    <t>PERDA 5%</t>
  </si>
  <si>
    <t>TOTAL DE TELA EM KG</t>
  </si>
  <si>
    <t>KG</t>
  </si>
  <si>
    <t>EXECUÇÃO DE PASSA RODA EM CONCRETO USINADO BOMBEADO FCK 30 MPA</t>
  </si>
  <si>
    <t xml:space="preserve">TRATA-SE DA CONCRETAGEM DAS CAPISTRANAS PASSA RODAS </t>
  </si>
  <si>
    <t>EXECUÇÃO  DE BASE ESTAB. GRANUL.COMPACT.ENERG.PROCTOR INTERMED.COM BRITA BICA CORRIDA (AGREGADO DE PEDREIRA)</t>
  </si>
  <si>
    <t>TRATA-SE DA BASE EM BICA CORRIDA</t>
  </si>
  <si>
    <t xml:space="preserve">ALTURA </t>
  </si>
  <si>
    <t xml:space="preserve">LIMPEZA DE TERRENO, DESMATAMENTO, DESTOCAMENTO, INCLUSIVE TRANSPORTE </t>
  </si>
  <si>
    <t>TRATA-SE DA LIMPEZA DO LOCAL ONDE SERA REALIZADO A CONSTRUÇÃO DA DECIDA DE ÁGUA CONFORME PROJETO</t>
  </si>
  <si>
    <t>REGULARIZAÇÃO E COMPACTAÇÃO DE TERRENO COM PLACA VIBRATÓRIA</t>
  </si>
  <si>
    <t>TRATA-SE DA REGULARIZAÇÃO DA BASE PARA CONSTRUÇÃO DA DESCIDA DE ÁGUA</t>
  </si>
  <si>
    <t>EXECUÇÃO DE CONTRA PISO DESEMPENADO COM ESPESSURA DE 2CM, COM ARGAMASSA 1;3 SEM JUNTA</t>
  </si>
  <si>
    <t>TRATA-SE DA CONTRA PISO DE  REGULARIZAÇÃO PARA RECEBEMENTO DE TELA  DA BASE PARA CONSTRUÇÃO DA DESCIDA DE ÁGUA</t>
  </si>
  <si>
    <t>EXECUÇÃO DE ALVENARIA DE BLOCO DE CONCRETO. E= 15 CM A REVESTIR</t>
  </si>
  <si>
    <t xml:space="preserve">TRATA-SE DO FECHAMENTO DA DESCIDA DE ÁGUA </t>
  </si>
  <si>
    <t>QUANTIDADE</t>
  </si>
  <si>
    <t xml:space="preserve">EXECUÇÃO DE CHAPISCO COM ARGAMASSA 1:3, A COLHER </t>
  </si>
  <si>
    <t>TRATA-SE DO REVESTIMENTO DA ALVENARIA DE FECHAMENTO</t>
  </si>
  <si>
    <t>06.06</t>
  </si>
  <si>
    <t>EXECUÇÃO DE REBOCO COM ARGAMASSA 1:4</t>
  </si>
  <si>
    <t>06.07</t>
  </si>
  <si>
    <t>TRATA-SE DAS FORMAS DA ESCADA E PILARES</t>
  </si>
  <si>
    <t>ESCADA</t>
  </si>
  <si>
    <t>COMPRIMENTO DA FORMA ESCADA ESPELHOS</t>
  </si>
  <si>
    <t xml:space="preserve">QUANTIDADE </t>
  </si>
  <si>
    <t>PILARES</t>
  </si>
  <si>
    <t>COMPRIMENTO DA FORMA PILARES</t>
  </si>
  <si>
    <t>PILAR 20X20X100</t>
  </si>
  <si>
    <t>20 PILARES EM CADA ALVENARIA DE AMARRAÇÃO</t>
  </si>
  <si>
    <t>CAIXA 01</t>
  </si>
  <si>
    <t>COMPRIMENTO DA CAIXA 01</t>
  </si>
  <si>
    <t>CAIXA 02</t>
  </si>
  <si>
    <t>TRATA´-SE DA TELA A SER UTLILIZADA NE ESCADA</t>
  </si>
  <si>
    <t>EXECUÇÃO  EM CONCRETO USINADO BOMBEADO FCK 30 MPA</t>
  </si>
  <si>
    <t>TRATA-SE DA CONCRETAGEM DAS ESCADA E BASE DA ESCADA</t>
  </si>
  <si>
    <t xml:space="preserve">VOLUME DAS ESCADAS/ DEGRAUS </t>
  </si>
  <si>
    <t>LEVANTAMENTO CONFORME PROJETO</t>
  </si>
  <si>
    <t>VIGA DE TRAVAMENTO</t>
  </si>
  <si>
    <t>PILARES  DE TRAVAMENTO</t>
  </si>
  <si>
    <t>BASE DA ESCADA/ LAJE</t>
  </si>
  <si>
    <t>06.10</t>
  </si>
  <si>
    <t>ARMAÇAO INCLUSIVE CORTE, DOBRA E COLOCAÇAO</t>
  </si>
  <si>
    <t xml:space="preserve">TRATA´-SE ARMAÇÃO DOS PILARES E VIGAS </t>
  </si>
  <si>
    <t>PILARES DE 8MM</t>
  </si>
  <si>
    <t>KG/METRO</t>
  </si>
  <si>
    <t>TOTAL DE PILARES</t>
  </si>
  <si>
    <t xml:space="preserve">PILATES </t>
  </si>
  <si>
    <t>PILARES 8MM</t>
  </si>
  <si>
    <t>KG ESTIBOS</t>
  </si>
  <si>
    <t>ESTRIBOS DE 6.3MM</t>
  </si>
  <si>
    <t xml:space="preserve">A CADA 20CM </t>
  </si>
  <si>
    <t>TOTAL DE ESTRIBOS</t>
  </si>
  <si>
    <t>ESTRIBOS</t>
  </si>
  <si>
    <t>PILARES ESTRIBOS 6.3 MM</t>
  </si>
  <si>
    <t>KG ESTRIBOS</t>
  </si>
  <si>
    <t>VIGAS DE TRAVAMENTO 8.0MM</t>
  </si>
  <si>
    <t>VIGAS DE TRAVAMENTO  ESTRIBOS 6.3MM</t>
  </si>
  <si>
    <t>CAIXA 01 ARMAÇÃO 8.0 MM</t>
  </si>
  <si>
    <t xml:space="preserve">A CADA 15CM </t>
  </si>
  <si>
    <t>A CADA 15 CM</t>
  </si>
  <si>
    <t>CAIXA  1   8.0 MM</t>
  </si>
  <si>
    <t>CAIXA 02 ARMAÇÃO 8.0 MM</t>
  </si>
  <si>
    <t>CRONOGRAMA FÍSICO-FINANCEIRO</t>
  </si>
  <si>
    <t>LOCAL:</t>
  </si>
  <si>
    <t>SERVIÇO</t>
  </si>
  <si>
    <t>MÊS 01</t>
  </si>
  <si>
    <t>MÊS 02</t>
  </si>
  <si>
    <t>MÊS 03</t>
  </si>
  <si>
    <t>MÊS 04</t>
  </si>
  <si>
    <t>FINAL</t>
  </si>
  <si>
    <t>TRABALHOS EM TERRA</t>
  </si>
  <si>
    <t>15.00</t>
  </si>
  <si>
    <t>16.00</t>
  </si>
  <si>
    <t>MÊS 05</t>
  </si>
  <si>
    <t>MÊS 06</t>
  </si>
  <si>
    <t>MÊS 07</t>
  </si>
  <si>
    <t>MÊS 08</t>
  </si>
  <si>
    <t xml:space="preserve">                               PREFEITURA MUNICIPAL DE OURO PRETO</t>
  </si>
  <si>
    <t xml:space="preserve">                                 ESTADO DE MINAS GERAIS</t>
  </si>
  <si>
    <t xml:space="preserve">                            SECRETARIA MUNICIPAL DE OBRAS</t>
  </si>
  <si>
    <t>SECRETARIA MUNICIPAL DE OBRAS</t>
  </si>
  <si>
    <t>COMPOSIÇÃO DE BDI</t>
  </si>
  <si>
    <t xml:space="preserve">LOCAL:   </t>
  </si>
  <si>
    <t>DATA:</t>
  </si>
  <si>
    <t xml:space="preserve">PLANILHA DE DETALHAMENTO DE BDI </t>
  </si>
  <si>
    <t>ITENS</t>
  </si>
  <si>
    <t>SIGLAS</t>
  </si>
  <si>
    <t>VALORES</t>
  </si>
  <si>
    <t>ATENDE AOS</t>
  </si>
  <si>
    <t>LIMITES RECOMENDADOS</t>
  </si>
  <si>
    <t>LIMITES?</t>
  </si>
  <si>
    <t>INFERIOR</t>
  </si>
  <si>
    <t>SUPERIOR</t>
  </si>
  <si>
    <t>TAXA DE RATEIO DA ADMINISTRAÇÃO CENTRAL</t>
  </si>
  <si>
    <t>AC</t>
  </si>
  <si>
    <t>TAXA DE SEGURO E GARANTIA DO EMPREENDIMENTO</t>
  </si>
  <si>
    <t>S+G</t>
  </si>
  <si>
    <t>TAXA DE RISCO</t>
  </si>
  <si>
    <t>R</t>
  </si>
  <si>
    <t>TAXA DE DESPESAS FINANCEIRAS</t>
  </si>
  <si>
    <t>DF</t>
  </si>
  <si>
    <t>TAXA DE LUCRO</t>
  </si>
  <si>
    <t>L</t>
  </si>
  <si>
    <t>TAXA DE TRIBUTOS</t>
  </si>
  <si>
    <t>PIS (geralmente 0,65%)</t>
  </si>
  <si>
    <t>I</t>
  </si>
  <si>
    <t>Variável</t>
  </si>
  <si>
    <t>COFINS (geralmente 3,00%)</t>
  </si>
  <si>
    <t>COFINS</t>
  </si>
  <si>
    <t>ISS (legislação municipal)</t>
  </si>
  <si>
    <t>ISS</t>
  </si>
  <si>
    <t>CPRB</t>
  </si>
  <si>
    <t>INSS</t>
  </si>
  <si>
    <t>BDI conforme Acórdão 2622/2013 - TCU</t>
  </si>
  <si>
    <t>BDI RESULTANTE</t>
  </si>
  <si>
    <t>SIM</t>
  </si>
  <si>
    <t>FÓRMULA UTILIZADA:</t>
  </si>
  <si>
    <t>VALORES DO BDI POR TIPO DE OBRA</t>
  </si>
  <si>
    <t>TIPOS DE OBRA</t>
  </si>
  <si>
    <t>1ºQuartil</t>
  </si>
  <si>
    <t>Médio</t>
  </si>
  <si>
    <t>3º Quartil</t>
  </si>
  <si>
    <t>CONSTRUÇÃO DE EDIFÍCIOS</t>
  </si>
  <si>
    <t>CONSTRUÇÃO DE RODOVIAS E FERROVIAS</t>
  </si>
  <si>
    <t>CONSTRUÇÃO DE REDES DE ABASTECIMENTO DE ÁGUA, COLETA DE ESGOTO E CONSTRUÇÕES CORRELATAS</t>
  </si>
  <si>
    <t>CONSTRUÇÃO E MANUTENÇÃO DE ESTAÇÕES E REDES DE DISTRIBUIÇÃO DE ENERGIA ELÉTRICA</t>
  </si>
  <si>
    <t>OBRAS PORTUÁRIAS, MARÍTIMAS E FLUVIAIS</t>
  </si>
</sst>
</file>

<file path=xl/styles.xml><?xml version="1.0" encoding="utf-8"?>
<styleSheet xmlns="http://schemas.openxmlformats.org/spreadsheetml/2006/main">
  <numFmts count="18">
    <numFmt numFmtId="42" formatCode="_-&quot;£&quot;* #,##0_-;\-&quot;£&quot;* #,##0_-;_-&quot;£&quot;* &quot;-&quot;_-;_-@_-"/>
    <numFmt numFmtId="176" formatCode="* #,##0.00\ ;* \(#,##0.00\);* \-#\ ;@\ "/>
    <numFmt numFmtId="177" formatCode="00\.00\.00\.00"/>
    <numFmt numFmtId="43" formatCode="_-* #,##0.00_-;\-* #,##0.00_-;_-* &quot;-&quot;??_-;_-@_-"/>
    <numFmt numFmtId="178" formatCode="&quot; R$ &quot;* #,##0.00\ ;&quot;-R$ &quot;* #,##0.00\ ;&quot; R$ &quot;* \-#\ ;@\ "/>
    <numFmt numFmtId="179" formatCode="#,##0.000"/>
    <numFmt numFmtId="180" formatCode="&quot;R$&quot;#,##0.00"/>
    <numFmt numFmtId="41" formatCode="_-* #,##0_-;\-* #,##0_-;_-* &quot;-&quot;_-;_-@_-"/>
    <numFmt numFmtId="181" formatCode="#,##0.000\ ;\(#,##0.000\)"/>
    <numFmt numFmtId="182" formatCode="[$R$-416]\ #,##0.00;[Red]\-[$R$-416]\ #,##0.00"/>
    <numFmt numFmtId="183" formatCode="* #,##0.00\ ;\-* #,##0.00\ ;* \-#\ ;@\ "/>
    <numFmt numFmtId="44" formatCode="_-&quot;£&quot;* #,##0.00_-;\-&quot;£&quot;* #,##0.00_-;_-&quot;£&quot;* &quot;-&quot;??_-;_-@_-"/>
    <numFmt numFmtId="184" formatCode="[$-416]mmm\-yy;@"/>
    <numFmt numFmtId="185" formatCode="#,##0.00\ ;\(#,##0.00\)"/>
    <numFmt numFmtId="186" formatCode="#,##0.0000\ ;\(#,##0.0000\)"/>
    <numFmt numFmtId="187" formatCode="d/m/yyyy"/>
    <numFmt numFmtId="188" formatCode="&quot;R$ &quot;#,##0.00"/>
    <numFmt numFmtId="189" formatCode="&quot;R$&quot;#,##0.00\ ;[Red]&quot;(R$&quot;#,##0.00\)"/>
  </numFmts>
  <fonts count="61">
    <font>
      <sz val="11"/>
      <color rgb="FF000000"/>
      <name val="Calibri"/>
      <family val="2"/>
    </font>
    <font>
      <sz val="10"/>
      <name val="Arial"/>
      <family val="2"/>
    </font>
    <font>
      <b/>
      <sz val="14"/>
      <name val="Times New Roman"/>
      <family val="2"/>
    </font>
    <font>
      <b/>
      <sz val="10"/>
      <color rgb="FF000000"/>
      <name val="Times New Roman"/>
      <family val="2"/>
    </font>
    <font>
      <sz val="10"/>
      <name val="Times New Roman"/>
      <family val="2"/>
    </font>
    <font>
      <sz val="10"/>
      <color rgb="FF000000"/>
      <name val="Times New Roman"/>
      <family val="2"/>
    </font>
    <font>
      <b/>
      <sz val="11"/>
      <color rgb="FF000000"/>
      <name val="Times New Roman"/>
      <family val="2"/>
    </font>
    <font>
      <sz val="11"/>
      <color rgb="FF000000"/>
      <name val="Times New Roman"/>
      <family val="2"/>
    </font>
    <font>
      <b/>
      <sz val="10"/>
      <color rgb="FF000000"/>
      <name val="Calibri"/>
      <family val="2"/>
    </font>
    <font>
      <b/>
      <sz val="12"/>
      <color rgb="FF000000"/>
      <name val="Calibri"/>
      <family val="2"/>
    </font>
    <font>
      <i/>
      <sz val="10"/>
      <color rgb="FF000000"/>
      <name val="Calibri"/>
      <family val="2"/>
    </font>
    <font>
      <sz val="8"/>
      <color rgb="FF000000"/>
      <name val="Calibri"/>
      <family val="2"/>
    </font>
    <font>
      <sz val="10"/>
      <color rgb="FF000000"/>
      <name val="Calibri"/>
      <family val="2"/>
    </font>
    <font>
      <sz val="8"/>
      <color rgb="FFFF0000"/>
      <name val="Calibri"/>
      <family val="2"/>
    </font>
    <font>
      <sz val="10"/>
      <color rgb="FFFF0000"/>
      <name val="Calibri"/>
      <family val="2"/>
    </font>
    <font>
      <b/>
      <sz val="11"/>
      <color rgb="FF000000"/>
      <name val="Calibri"/>
      <family val="2"/>
    </font>
    <font>
      <sz val="14"/>
      <color rgb="FF000000"/>
      <name val="Calibri"/>
      <family val="2"/>
    </font>
    <font>
      <sz val="10"/>
      <color rgb="FF000000"/>
      <name val="Arial"/>
      <family val="2"/>
    </font>
    <font>
      <sz val="8"/>
      <name val="Calibri"/>
      <family val="2"/>
    </font>
    <font>
      <sz val="12"/>
      <color rgb="FF000000"/>
      <name val="Times New Roman"/>
      <family val="2"/>
    </font>
    <font>
      <b/>
      <sz val="10"/>
      <name val="Times New Roman"/>
      <family val="2"/>
    </font>
    <font>
      <b/>
      <sz val="12"/>
      <name val="Times New Roman"/>
      <family val="2"/>
    </font>
    <font>
      <sz val="11"/>
      <name val="Times New Roman"/>
      <family val="2"/>
    </font>
    <font>
      <b/>
      <sz val="12"/>
      <color rgb="FF000000"/>
      <name val="Times New Roman"/>
      <family val="2"/>
    </font>
    <font>
      <b/>
      <sz val="10"/>
      <name val="Arial"/>
      <family val="2"/>
    </font>
    <font>
      <b/>
      <sz val="16"/>
      <name val="Arial"/>
      <family val="2"/>
    </font>
    <font>
      <b/>
      <sz val="14"/>
      <name val="Arial"/>
      <family val="2"/>
    </font>
    <font>
      <b/>
      <sz val="10.5"/>
      <name val="Arial"/>
      <family val="2"/>
    </font>
    <font>
      <sz val="10.5"/>
      <name val="Arial"/>
      <family val="2"/>
    </font>
    <font>
      <b/>
      <sz val="12"/>
      <name val="Arial"/>
      <family val="2"/>
    </font>
    <font>
      <sz val="9"/>
      <name val="Arial"/>
      <family val="2"/>
    </font>
    <font>
      <b/>
      <sz val="10"/>
      <color rgb="FF000000"/>
      <name val="Arial"/>
      <family val="2"/>
    </font>
    <font>
      <sz val="11"/>
      <name val="Arial"/>
      <family val="2"/>
    </font>
    <font>
      <sz val="12"/>
      <name val="Arial"/>
      <family val="2"/>
    </font>
    <font>
      <sz val="8"/>
      <name val="Arial"/>
      <family val="2"/>
    </font>
    <font>
      <sz val="6"/>
      <name val="Arial"/>
      <family val="2"/>
    </font>
    <font>
      <b/>
      <sz val="16"/>
      <name val="Times New Roman"/>
      <family val="2"/>
    </font>
    <font>
      <b/>
      <sz val="11"/>
      <name val="Times New Roman"/>
      <family val="2"/>
    </font>
    <font>
      <sz val="10"/>
      <color rgb="FF010000"/>
      <name val="Times New Roman"/>
      <family val="2"/>
    </font>
    <font>
      <sz val="12"/>
      <name val="Times New Roman"/>
      <family val="2"/>
    </font>
    <font>
      <b/>
      <sz val="8"/>
      <color rgb="FF000000"/>
      <name val="Times New Roman"/>
      <family val="2"/>
    </font>
    <font>
      <sz val="10"/>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b/>
      <sz val="11"/>
      <color rgb="FFFA7D00"/>
      <name val="Calibri"/>
      <family val="2"/>
      <scheme val="minor"/>
    </font>
    <font>
      <u val="single"/>
      <sz val="11"/>
      <color rgb="FF0000FF"/>
      <name val="Calibri"/>
      <family val="2"/>
      <scheme val="minor"/>
    </font>
    <font>
      <b/>
      <sz val="11"/>
      <color theme="3"/>
      <name val="Calibri"/>
      <family val="2"/>
      <scheme val="minor"/>
    </font>
    <font>
      <u val="single"/>
      <sz val="11"/>
      <color rgb="FF800080"/>
      <name val="Calibri"/>
      <family val="2"/>
      <scheme val="minor"/>
    </font>
    <font>
      <sz val="11"/>
      <color rgb="FF9C6500"/>
      <name val="Calibri"/>
      <family val="2"/>
      <scheme val="minor"/>
    </font>
    <font>
      <b/>
      <sz val="15"/>
      <color theme="3"/>
      <name val="Calibri"/>
      <family val="2"/>
      <scheme val="minor"/>
    </font>
    <font>
      <sz val="11"/>
      <color rgb="FFFF0000"/>
      <name val="Calibri"/>
      <family val="2"/>
      <scheme val="minor"/>
    </font>
    <font>
      <i/>
      <sz val="11"/>
      <color rgb="FF7F7F7F"/>
      <name val="Calibri"/>
      <family val="2"/>
      <scheme val="minor"/>
    </font>
    <font>
      <b/>
      <sz val="18"/>
      <color theme="3"/>
      <name val="Calibri"/>
      <family val="2"/>
      <scheme val="minor"/>
    </font>
    <font>
      <b/>
      <sz val="13"/>
      <color theme="3"/>
      <name val="Calibri"/>
      <family val="2"/>
      <scheme val="minor"/>
    </font>
    <font>
      <b/>
      <sz val="11"/>
      <color rgb="FF3F3F3F"/>
      <name val="Calibri"/>
      <family val="2"/>
      <scheme val="minor"/>
    </font>
    <font>
      <sz val="11"/>
      <color rgb="FF3F3F76"/>
      <name val="Calibri"/>
      <family val="2"/>
      <scheme val="minor"/>
    </font>
    <font>
      <sz val="11"/>
      <color rgb="FF9C0006"/>
      <name val="Calibri"/>
      <family val="2"/>
      <scheme val="minor"/>
    </font>
  </fonts>
  <fills count="39">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FFF99"/>
        <bgColor indexed="64"/>
      </patternFill>
    </fill>
    <fill>
      <patternFill patternType="solid">
        <fgColor rgb="FFF2F2F2"/>
        <bgColor indexed="64"/>
      </patternFill>
    </fill>
    <fill>
      <patternFill patternType="solid">
        <fgColor rgb="FFCCFFCC"/>
        <bgColor indexed="64"/>
      </patternFill>
    </fill>
    <fill>
      <patternFill patternType="solid">
        <fgColor rgb="FFDCE6F2"/>
        <bgColor indexed="64"/>
      </patternFill>
    </fill>
    <fill>
      <patternFill patternType="solid">
        <fgColor rgb="FFEFEFEF"/>
        <bgColor indexed="64"/>
      </patternFill>
    </fill>
  </fills>
  <borders count="63">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style="medium"/>
      <bottom/>
    </border>
    <border>
      <left style="medium"/>
      <right/>
      <top/>
      <bottom/>
    </border>
    <border>
      <left style="medium"/>
      <right style="medium"/>
      <top/>
      <bottom/>
    </border>
    <border>
      <left/>
      <right style="medium"/>
      <top/>
      <bottom/>
    </border>
    <border>
      <left style="medium"/>
      <right style="thin"/>
      <top style="thin"/>
      <bottom style="thin"/>
    </border>
    <border>
      <left style="thin"/>
      <right style="thin"/>
      <top style="thin"/>
      <bottom style="thin"/>
    </border>
    <border>
      <left/>
      <right style="thin"/>
      <top style="thin"/>
      <bottom/>
    </border>
    <border>
      <left/>
      <right style="thin"/>
      <top/>
      <bottom style="thin"/>
    </border>
    <border>
      <left style="medium"/>
      <right/>
      <top/>
      <bottom style="hair"/>
    </border>
    <border>
      <left/>
      <right/>
      <top/>
      <bottom style="hair"/>
    </border>
    <border>
      <left style="thin"/>
      <right style="thin"/>
      <top/>
      <bottom style="hair"/>
    </border>
    <border>
      <left style="medium"/>
      <right/>
      <top style="hair"/>
      <bottom style="hair"/>
    </border>
    <border>
      <left/>
      <right/>
      <top style="hair"/>
      <bottom style="hair"/>
    </border>
    <border>
      <left style="thin"/>
      <right style="thin"/>
      <top style="hair"/>
      <bottom style="hair"/>
    </border>
    <border>
      <left style="medium"/>
      <right/>
      <top style="hair"/>
      <bottom/>
    </border>
    <border>
      <left/>
      <right/>
      <top style="hair"/>
      <bottom/>
    </border>
    <border>
      <left style="thin"/>
      <right style="thin"/>
      <top style="hair"/>
      <bottom/>
    </border>
    <border>
      <left style="medium"/>
      <right style="hair"/>
      <top style="hair"/>
      <bottom style="thin"/>
    </border>
    <border>
      <left style="hair"/>
      <right/>
      <top style="hair"/>
      <bottom style="hair"/>
    </border>
    <border>
      <left/>
      <right style="thin"/>
      <top style="hair"/>
      <bottom style="hair"/>
    </border>
    <border>
      <left style="thin"/>
      <right style="thin"/>
      <top/>
      <bottom/>
    </border>
    <border>
      <left style="hair"/>
      <right/>
      <top/>
      <bottom style="hair"/>
    </border>
    <border>
      <left style="medium"/>
      <right/>
      <top style="thin"/>
      <bottom style="thin"/>
    </border>
    <border>
      <left/>
      <right/>
      <top style="thin"/>
      <bottom style="thin"/>
    </border>
    <border>
      <left style="medium"/>
      <right/>
      <top style="thin"/>
      <bottom/>
    </border>
    <border>
      <left/>
      <right/>
      <top style="thin"/>
      <bottom/>
    </border>
    <border>
      <left style="medium"/>
      <right/>
      <top/>
      <bottom style="medium"/>
    </border>
    <border>
      <left/>
      <right/>
      <top/>
      <bottom style="medium"/>
    </border>
    <border>
      <left style="thin"/>
      <right style="medium"/>
      <top style="thin"/>
      <bottom style="thin"/>
    </border>
    <border>
      <left style="thin"/>
      <right style="thin"/>
      <top style="thin"/>
      <bottom/>
    </border>
    <border>
      <left style="thin"/>
      <right style="medium"/>
      <top style="thin"/>
      <bottom/>
    </border>
    <border>
      <left style="thin"/>
      <right style="thin"/>
      <top style="thin"/>
      <bottom style="hair"/>
    </border>
    <border>
      <left/>
      <right style="medium"/>
      <top style="thin"/>
      <bottom style="hair"/>
    </border>
    <border>
      <left/>
      <right style="medium"/>
      <top/>
      <bottom style="hair"/>
    </border>
    <border>
      <left/>
      <right style="medium"/>
      <top style="hair"/>
      <bottom style="hair"/>
    </border>
    <border>
      <left style="thin"/>
      <right style="thin"/>
      <top/>
      <bottom style="thin"/>
    </border>
    <border>
      <left/>
      <right style="medium"/>
      <top/>
      <bottom style="thin"/>
    </border>
    <border>
      <left/>
      <right style="thin"/>
      <top style="thin"/>
      <bottom style="thin"/>
    </border>
    <border>
      <left/>
      <right style="medium"/>
      <top style="thin"/>
      <bottom/>
    </border>
    <border>
      <left/>
      <right style="medium"/>
      <top/>
      <bottom style="medium"/>
    </border>
    <border>
      <left style="medium"/>
      <right style="thin"/>
      <top style="medium"/>
      <bottom style="medium"/>
    </border>
    <border>
      <left style="thin"/>
      <right style="thin"/>
      <top style="medium"/>
      <bottom style="medium"/>
    </border>
    <border>
      <left style="medium"/>
      <right style="hair"/>
      <top style="hair"/>
      <bottom style="hair"/>
    </border>
    <border>
      <left style="hair"/>
      <right style="hair"/>
      <top style="hair"/>
      <bottom style="hair"/>
    </border>
    <border>
      <left style="medium"/>
      <right/>
      <top style="medium"/>
      <bottom style="medium"/>
    </border>
    <border>
      <left/>
      <right style="medium"/>
      <top style="medium"/>
      <bottom style="medium"/>
    </border>
    <border>
      <left style="medium"/>
      <right style="medium"/>
      <top/>
      <bottom style="medium"/>
    </border>
    <border>
      <left style="thin"/>
      <right style="medium"/>
      <top style="medium"/>
      <bottom style="medium"/>
    </border>
    <border>
      <left style="hair"/>
      <right style="medium"/>
      <top style="hair"/>
      <bottom style="hair"/>
    </border>
    <border>
      <left style="medium"/>
      <right style="medium"/>
      <top style="medium"/>
      <bottom style="medium"/>
    </border>
    <border>
      <left style="medium"/>
      <right/>
      <top style="medium"/>
      <bottom/>
    </border>
    <border>
      <left/>
      <right/>
      <top style="medium"/>
      <bottom/>
    </border>
    <border>
      <left/>
      <right style="medium"/>
      <top style="medium"/>
      <bottom/>
    </border>
    <border>
      <left/>
      <right/>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3" fontId="0" fillId="0" borderId="0" applyBorder="0" applyProtection="0">
      <alignment/>
    </xf>
    <xf numFmtId="41" fontId="41" fillId="0" borderId="0" applyFont="0" applyFill="0" applyBorder="0" applyProtection="0">
      <alignment/>
    </xf>
    <xf numFmtId="0" fontId="42" fillId="2" borderId="0" applyNumberFormat="0" applyBorder="0" applyProtection="0">
      <alignment/>
    </xf>
    <xf numFmtId="9" fontId="0" fillId="0" borderId="0" applyBorder="0" applyProtection="0">
      <alignment/>
    </xf>
    <xf numFmtId="0" fontId="46" fillId="0" borderId="1" applyNumberFormat="0" applyFill="0" applyProtection="0">
      <alignment/>
    </xf>
    <xf numFmtId="0" fontId="45" fillId="3" borderId="2" applyNumberFormat="0" applyProtection="0">
      <alignment/>
    </xf>
    <xf numFmtId="176" fontId="0" fillId="0" borderId="0" applyBorder="0" applyProtection="0">
      <alignment/>
    </xf>
    <xf numFmtId="42" fontId="41" fillId="0" borderId="0" applyFont="0" applyFill="0" applyBorder="0" applyProtection="0">
      <alignment/>
    </xf>
    <xf numFmtId="0" fontId="42" fillId="4" borderId="0" applyNumberFormat="0" applyBorder="0" applyProtection="0">
      <alignment/>
    </xf>
    <xf numFmtId="44" fontId="41" fillId="0" borderId="0" applyFont="0" applyFill="0" applyBorder="0" applyProtection="0">
      <alignment/>
    </xf>
    <xf numFmtId="0" fontId="51" fillId="0" borderId="0" applyNumberFormat="0" applyFill="0" applyBorder="0" applyProtection="0">
      <alignment/>
    </xf>
    <xf numFmtId="0" fontId="49" fillId="0" borderId="0" applyNumberFormat="0" applyFill="0" applyBorder="0" applyProtection="0">
      <alignment/>
    </xf>
    <xf numFmtId="0" fontId="42" fillId="5" borderId="0" applyNumberFormat="0" applyBorder="0" applyProtection="0">
      <alignment/>
    </xf>
    <xf numFmtId="0" fontId="41" fillId="6" borderId="3" applyNumberFormat="0" applyFont="0" applyProtection="0">
      <alignment/>
    </xf>
    <xf numFmtId="0" fontId="1" fillId="0" borderId="0">
      <alignment/>
      <protection/>
    </xf>
    <xf numFmtId="0" fontId="42" fillId="7" borderId="0" applyNumberFormat="0" applyBorder="0" applyProtection="0">
      <alignment/>
    </xf>
    <xf numFmtId="0" fontId="54" fillId="0" borderId="0" applyNumberFormat="0" applyFill="0" applyBorder="0" applyProtection="0">
      <alignment/>
    </xf>
    <xf numFmtId="0" fontId="56" fillId="0" borderId="0" applyNumberFormat="0" applyFill="0" applyBorder="0" applyProtection="0">
      <alignment/>
    </xf>
    <xf numFmtId="0" fontId="55" fillId="0" borderId="0" applyNumberFormat="0" applyFill="0" applyBorder="0" applyProtection="0">
      <alignment/>
    </xf>
    <xf numFmtId="0" fontId="44" fillId="8" borderId="0" applyNumberFormat="0" applyBorder="0" applyProtection="0">
      <alignment/>
    </xf>
    <xf numFmtId="0" fontId="53" fillId="0" borderId="4" applyNumberFormat="0" applyFill="0" applyProtection="0">
      <alignment/>
    </xf>
    <xf numFmtId="0" fontId="44" fillId="9" borderId="0" applyNumberFormat="0" applyBorder="0" applyProtection="0">
      <alignment/>
    </xf>
    <xf numFmtId="0" fontId="57" fillId="0" borderId="4" applyNumberFormat="0" applyFill="0" applyProtection="0">
      <alignment/>
    </xf>
    <xf numFmtId="0" fontId="44" fillId="10" borderId="0" applyNumberFormat="0" applyBorder="0" applyProtection="0">
      <alignment/>
    </xf>
    <xf numFmtId="0" fontId="50" fillId="0" borderId="5" applyNumberFormat="0" applyFill="0" applyProtection="0">
      <alignment/>
    </xf>
    <xf numFmtId="0" fontId="44" fillId="11" borderId="0" applyNumberFormat="0" applyBorder="0" applyProtection="0">
      <alignment/>
    </xf>
    <xf numFmtId="0" fontId="50" fillId="0" borderId="0" applyNumberFormat="0" applyFill="0" applyBorder="0" applyProtection="0">
      <alignment/>
    </xf>
    <xf numFmtId="0" fontId="59" fillId="12" borderId="6" applyNumberFormat="0" applyProtection="0">
      <alignment/>
    </xf>
    <xf numFmtId="0" fontId="58" fillId="13" borderId="7" applyNumberFormat="0" applyProtection="0">
      <alignment/>
    </xf>
    <xf numFmtId="0" fontId="48" fillId="13" borderId="6" applyNumberFormat="0" applyProtection="0">
      <alignment/>
    </xf>
    <xf numFmtId="0" fontId="43" fillId="0" borderId="8" applyNumberFormat="0" applyFill="0" applyProtection="0">
      <alignment/>
    </xf>
    <xf numFmtId="0" fontId="42" fillId="14" borderId="0" applyNumberFormat="0" applyBorder="0" applyProtection="0">
      <alignment/>
    </xf>
    <xf numFmtId="0" fontId="47" fillId="15" borderId="0" applyNumberFormat="0" applyBorder="0" applyProtection="0">
      <alignment/>
    </xf>
    <xf numFmtId="0" fontId="60" fillId="16" borderId="0" applyNumberFormat="0" applyBorder="0" applyProtection="0">
      <alignment/>
    </xf>
    <xf numFmtId="0" fontId="52" fillId="17" borderId="0" applyNumberFormat="0" applyBorder="0" applyProtection="0">
      <alignment/>
    </xf>
    <xf numFmtId="0" fontId="42" fillId="18" borderId="0" applyNumberFormat="0" applyBorder="0" applyProtection="0">
      <alignment/>
    </xf>
    <xf numFmtId="0" fontId="44" fillId="19" borderId="0" applyNumberFormat="0" applyBorder="0" applyProtection="0">
      <alignment/>
    </xf>
    <xf numFmtId="0" fontId="42" fillId="20" borderId="0" applyNumberFormat="0" applyBorder="0" applyProtection="0">
      <alignment/>
    </xf>
    <xf numFmtId="0" fontId="44" fillId="21" borderId="0" applyNumberFormat="0" applyBorder="0" applyProtection="0">
      <alignment/>
    </xf>
    <xf numFmtId="0" fontId="42" fillId="22" borderId="0" applyNumberFormat="0" applyBorder="0" applyProtection="0">
      <alignment/>
    </xf>
    <xf numFmtId="0" fontId="44" fillId="23" borderId="0" applyNumberFormat="0" applyBorder="0" applyProtection="0">
      <alignment/>
    </xf>
    <xf numFmtId="0" fontId="42" fillId="24" borderId="0" applyNumberFormat="0" applyBorder="0" applyProtection="0">
      <alignment/>
    </xf>
    <xf numFmtId="0" fontId="44" fillId="25" borderId="0" applyNumberFormat="0" applyBorder="0" applyProtection="0">
      <alignment/>
    </xf>
    <xf numFmtId="0" fontId="42" fillId="26" borderId="0" applyNumberFormat="0" applyBorder="0" applyProtection="0">
      <alignment/>
    </xf>
    <xf numFmtId="0" fontId="44" fillId="27" borderId="0" applyNumberFormat="0" applyBorder="0" applyProtection="0">
      <alignment/>
    </xf>
    <xf numFmtId="0" fontId="42" fillId="28" borderId="0" applyNumberFormat="0" applyBorder="0" applyProtection="0">
      <alignment/>
    </xf>
    <xf numFmtId="0" fontId="44" fillId="29" borderId="0" applyNumberFormat="0" applyBorder="0" applyProtection="0">
      <alignment/>
    </xf>
    <xf numFmtId="0" fontId="42" fillId="30" borderId="0" applyNumberFormat="0" applyBorder="0" applyProtection="0">
      <alignment/>
    </xf>
    <xf numFmtId="0" fontId="44" fillId="31" borderId="0" applyNumberFormat="0" applyBorder="0" applyProtection="0">
      <alignment/>
    </xf>
    <xf numFmtId="0" fontId="44" fillId="32" borderId="0" applyNumberFormat="0" applyBorder="0" applyProtection="0">
      <alignment/>
    </xf>
    <xf numFmtId="0" fontId="1" fillId="0" borderId="0">
      <alignment/>
      <protection/>
    </xf>
    <xf numFmtId="0" fontId="1" fillId="0" borderId="0">
      <alignment/>
      <protection/>
    </xf>
  </cellStyleXfs>
  <cellXfs count="334">
    <xf numFmtId="0" fontId="0" fillId="0" borderId="0" xfId="0"/>
    <xf numFmtId="179" fontId="2" fillId="33" borderId="9" xfId="0" applyNumberFormat="1" applyFont="1" applyFill="1" applyBorder="1" applyAlignment="1">
      <alignment horizontal="center" vertical="center"/>
    </xf>
    <xf numFmtId="0" fontId="2" fillId="33" borderId="10" xfId="0" applyFont="1" applyFill="1" applyBorder="1" applyAlignment="1">
      <alignment horizontal="center" vertical="center"/>
    </xf>
    <xf numFmtId="179" fontId="2" fillId="33" borderId="11" xfId="0" applyNumberFormat="1" applyFont="1" applyFill="1" applyBorder="1" applyAlignment="1">
      <alignment horizontal="center" vertical="center"/>
    </xf>
    <xf numFmtId="177" fontId="3" fillId="33" borderId="10" xfId="0" applyNumberFormat="1" applyFont="1" applyFill="1" applyBorder="1" applyAlignment="1">
      <alignment horizontal="center" vertical="center"/>
    </xf>
    <xf numFmtId="177" fontId="3" fillId="33" borderId="0" xfId="0" applyNumberFormat="1" applyFont="1" applyFill="1" applyAlignment="1">
      <alignment horizontal="center" vertical="center"/>
    </xf>
    <xf numFmtId="0" fontId="3" fillId="33" borderId="0" xfId="0" applyFont="1" applyFill="1" applyAlignment="1">
      <alignment horizontal="center" vertical="center"/>
    </xf>
    <xf numFmtId="185" fontId="4" fillId="33" borderId="0" xfId="0" applyNumberFormat="1" applyFont="1" applyFill="1" applyAlignment="1">
      <alignment horizontal="center" vertical="center"/>
    </xf>
    <xf numFmtId="3" fontId="5" fillId="33" borderId="0" xfId="0" applyNumberFormat="1" applyFont="1" applyFill="1" applyAlignment="1">
      <alignment horizontal="center" vertical="center"/>
    </xf>
    <xf numFmtId="189" fontId="4" fillId="33" borderId="0" xfId="0" applyNumberFormat="1" applyFont="1" applyFill="1" applyAlignment="1">
      <alignment horizontal="center" vertical="center"/>
    </xf>
    <xf numFmtId="177" fontId="2" fillId="33" borderId="11" xfId="0" applyNumberFormat="1" applyFont="1" applyFill="1" applyBorder="1" applyAlignment="1">
      <alignment horizontal="center" vertical="center"/>
    </xf>
    <xf numFmtId="177" fontId="6" fillId="33" borderId="10" xfId="0" applyNumberFormat="1" applyFont="1" applyFill="1" applyBorder="1" applyAlignment="1">
      <alignment vertical="top"/>
    </xf>
    <xf numFmtId="177" fontId="7" fillId="33" borderId="12" xfId="0" applyNumberFormat="1" applyFont="1" applyFill="1" applyBorder="1" applyAlignment="1">
      <alignment horizontal="left" vertical="top" wrapText="1"/>
    </xf>
    <xf numFmtId="184" fontId="7" fillId="33" borderId="12" xfId="0" applyNumberFormat="1" applyFont="1" applyFill="1" applyBorder="1" applyAlignment="1">
      <alignment horizontal="left" vertical="top" wrapText="1"/>
    </xf>
    <xf numFmtId="0" fontId="8" fillId="0" borderId="11" xfId="0" applyFont="1" applyBorder="1" applyAlignment="1">
      <alignment horizontal="center" vertical="center"/>
    </xf>
    <xf numFmtId="0" fontId="9"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1" fillId="0" borderId="15" xfId="0" applyFont="1" applyBorder="1" applyAlignment="1">
      <alignment horizontal="center"/>
    </xf>
    <xf numFmtId="0" fontId="11" fillId="0" borderId="16" xfId="0" applyFont="1" applyBorder="1" applyAlignment="1">
      <alignment horizontal="center"/>
    </xf>
    <xf numFmtId="0" fontId="12" fillId="0" borderId="17" xfId="0" applyFont="1" applyBorder="1"/>
    <xf numFmtId="0" fontId="12" fillId="0" borderId="18" xfId="0" applyFont="1" applyBorder="1"/>
    <xf numFmtId="0" fontId="12" fillId="0" borderId="19" xfId="0" applyFont="1" applyBorder="1" applyAlignment="1">
      <alignment horizontal="center"/>
    </xf>
    <xf numFmtId="10" fontId="12" fillId="34" borderId="19" xfId="21" applyNumberFormat="1" applyFont="1" applyFill="1" applyBorder="1" applyProtection="1">
      <alignment/>
      <protection locked="0"/>
    </xf>
    <xf numFmtId="0" fontId="13" fillId="0" borderId="19" xfId="0" applyFont="1" applyBorder="1" applyAlignment="1">
      <alignment horizontal="center"/>
    </xf>
    <xf numFmtId="0" fontId="12" fillId="0" borderId="20" xfId="0" applyFont="1" applyBorder="1"/>
    <xf numFmtId="0" fontId="12" fillId="0" borderId="21" xfId="0" applyFont="1" applyBorder="1"/>
    <xf numFmtId="0" fontId="12" fillId="0" borderId="22" xfId="0" applyFont="1" applyBorder="1" applyAlignment="1">
      <alignment horizontal="center"/>
    </xf>
    <xf numFmtId="10" fontId="12" fillId="34" borderId="22" xfId="21" applyNumberFormat="1" applyFont="1" applyFill="1" applyBorder="1" applyProtection="1">
      <alignment/>
      <protection locked="0"/>
    </xf>
    <xf numFmtId="0" fontId="13" fillId="0" borderId="22" xfId="0" applyFont="1" applyBorder="1" applyAlignment="1">
      <alignment horizontal="center"/>
    </xf>
    <xf numFmtId="0" fontId="12" fillId="0" borderId="23" xfId="0" applyFont="1" applyBorder="1"/>
    <xf numFmtId="0" fontId="12" fillId="0" borderId="24" xfId="0" applyFont="1" applyBorder="1"/>
    <xf numFmtId="10" fontId="12" fillId="34" borderId="25" xfId="21" applyNumberFormat="1" applyFont="1" applyFill="1" applyBorder="1" applyProtection="1">
      <alignment/>
      <protection locked="0"/>
    </xf>
    <xf numFmtId="0" fontId="12" fillId="0" borderId="26" xfId="0" applyFont="1" applyBorder="1" applyAlignment="1">
      <alignment horizontal="left" vertical="center"/>
    </xf>
    <xf numFmtId="0" fontId="12" fillId="0" borderId="27" xfId="0" applyFont="1" applyBorder="1"/>
    <xf numFmtId="0" fontId="12" fillId="0" borderId="28" xfId="0" applyFont="1" applyBorder="1"/>
    <xf numFmtId="0" fontId="12" fillId="0" borderId="29" xfId="0" applyFont="1" applyBorder="1" applyAlignment="1">
      <alignment horizontal="center"/>
    </xf>
    <xf numFmtId="0" fontId="13" fillId="0" borderId="0" xfId="0" applyFont="1" applyAlignment="1">
      <alignment horizontal="center"/>
    </xf>
    <xf numFmtId="10" fontId="12" fillId="0" borderId="22" xfId="21" applyNumberFormat="1" applyFont="1" applyBorder="1" applyProtection="1">
      <alignment/>
      <protection/>
    </xf>
    <xf numFmtId="0" fontId="12" fillId="0" borderId="30" xfId="0" applyFont="1" applyBorder="1"/>
    <xf numFmtId="10" fontId="12" fillId="0" borderId="25" xfId="21" applyNumberFormat="1" applyFont="1" applyBorder="1" applyAlignment="1" applyProtection="1">
      <alignment horizontal="right"/>
      <protection/>
    </xf>
    <xf numFmtId="0" fontId="12" fillId="0" borderId="31" xfId="0" applyFont="1" applyBorder="1"/>
    <xf numFmtId="0" fontId="12" fillId="0" borderId="32" xfId="0" applyFont="1" applyBorder="1"/>
    <xf numFmtId="10" fontId="12" fillId="0" borderId="14" xfId="21" applyNumberFormat="1" applyFont="1" applyBorder="1" applyProtection="1">
      <alignment/>
      <protection/>
    </xf>
    <xf numFmtId="0" fontId="13" fillId="0" borderId="14" xfId="0" applyFont="1" applyBorder="1" applyAlignment="1">
      <alignment horizontal="center"/>
    </xf>
    <xf numFmtId="0" fontId="8" fillId="0" borderId="31" xfId="0" applyFont="1" applyBorder="1"/>
    <xf numFmtId="0" fontId="8" fillId="0" borderId="32" xfId="0" applyFont="1" applyBorder="1"/>
    <xf numFmtId="10" fontId="8" fillId="0" borderId="14" xfId="21" applyNumberFormat="1" applyFont="1" applyBorder="1" applyProtection="1">
      <alignment/>
      <protection/>
    </xf>
    <xf numFmtId="0" fontId="12" fillId="0" borderId="10" xfId="0" applyFont="1" applyBorder="1" applyAlignment="1">
      <alignment horizontal="left" vertical="top"/>
    </xf>
    <xf numFmtId="0" fontId="12" fillId="0" borderId="0" xfId="0" applyFont="1" applyAlignment="1">
      <alignment horizontal="left" vertical="top"/>
    </xf>
    <xf numFmtId="0" fontId="8" fillId="0" borderId="0" xfId="0" applyFont="1"/>
    <xf numFmtId="10" fontId="8" fillId="0" borderId="0" xfId="21" applyNumberFormat="1" applyFont="1" applyBorder="1" applyProtection="1">
      <alignment/>
      <protection/>
    </xf>
    <xf numFmtId="0" fontId="12" fillId="0" borderId="33" xfId="0" applyFont="1" applyBorder="1"/>
    <xf numFmtId="0" fontId="12" fillId="0" borderId="34" xfId="0" applyFont="1" applyBorder="1"/>
    <xf numFmtId="0" fontId="12" fillId="0" borderId="10" xfId="0" applyFont="1" applyBorder="1"/>
    <xf numFmtId="0" fontId="12" fillId="0" borderId="0" xfId="0" applyFont="1"/>
    <xf numFmtId="0" fontId="14" fillId="0" borderId="35" xfId="0" applyFont="1" applyBorder="1" applyAlignment="1">
      <alignment horizontal="center" vertical="center" wrapText="1"/>
    </xf>
    <xf numFmtId="0" fontId="12" fillId="0" borderId="36" xfId="0" applyFont="1" applyBorder="1" applyAlignment="1">
      <alignment vertical="center"/>
    </xf>
    <xf numFmtId="0" fontId="15" fillId="35" borderId="0" xfId="0" applyFont="1" applyFill="1" applyAlignment="1">
      <alignment horizontal="center"/>
    </xf>
    <xf numFmtId="0" fontId="15" fillId="0" borderId="0" xfId="0" applyFont="1" applyAlignment="1">
      <alignment horizontal="left"/>
    </xf>
    <xf numFmtId="2" fontId="0" fillId="0" borderId="0" xfId="0" applyNumberFormat="1" applyAlignment="1">
      <alignment horizontal="center"/>
    </xf>
    <xf numFmtId="0" fontId="15" fillId="0" borderId="0" xfId="0" applyFont="1" applyAlignment="1">
      <alignment horizontal="left" vertical="center" wrapText="1"/>
    </xf>
    <xf numFmtId="0" fontId="15" fillId="0" borderId="0" xfId="0" applyFont="1" applyAlignment="1">
      <alignment horizontal="left" wrapText="1"/>
    </xf>
    <xf numFmtId="0" fontId="16" fillId="0" borderId="12" xfId="0" applyFont="1" applyBorder="1"/>
    <xf numFmtId="0" fontId="12" fillId="0" borderId="12" xfId="0" applyFont="1" applyBorder="1" applyAlignment="1">
      <alignment horizontal="center"/>
    </xf>
    <xf numFmtId="0" fontId="12" fillId="0" borderId="12" xfId="0" applyFont="1" applyBorder="1"/>
    <xf numFmtId="0" fontId="17" fillId="0" borderId="0" xfId="0" applyFont="1"/>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10" fontId="18" fillId="36" borderId="40" xfId="0" applyNumberFormat="1" applyFont="1" applyFill="1" applyBorder="1" applyAlignment="1">
      <alignment horizontal="center" vertical="center"/>
    </xf>
    <xf numFmtId="10" fontId="18" fillId="36" borderId="41" xfId="0" applyNumberFormat="1" applyFont="1" applyFill="1" applyBorder="1" applyAlignment="1">
      <alignment horizontal="center" vertical="center"/>
    </xf>
    <xf numFmtId="10" fontId="18" fillId="36" borderId="19" xfId="0" applyNumberFormat="1" applyFont="1" applyFill="1" applyBorder="1" applyAlignment="1">
      <alignment horizontal="center" vertical="center"/>
    </xf>
    <xf numFmtId="10" fontId="18" fillId="36" borderId="42" xfId="0" applyNumberFormat="1" applyFont="1" applyFill="1" applyBorder="1" applyAlignment="1">
      <alignment horizontal="center" vertical="center"/>
    </xf>
    <xf numFmtId="10" fontId="18" fillId="36" borderId="29" xfId="0" applyNumberFormat="1" applyFont="1" applyFill="1" applyBorder="1" applyAlignment="1">
      <alignment horizontal="center" vertical="center"/>
    </xf>
    <xf numFmtId="10" fontId="18" fillId="36" borderId="12" xfId="0" applyNumberFormat="1" applyFont="1" applyFill="1" applyBorder="1" applyAlignment="1">
      <alignment horizontal="center" vertical="center"/>
    </xf>
    <xf numFmtId="10" fontId="18" fillId="36" borderId="22" xfId="0" applyNumberFormat="1" applyFont="1" applyFill="1" applyBorder="1" applyAlignment="1">
      <alignment horizontal="center" vertical="center"/>
    </xf>
    <xf numFmtId="10" fontId="18" fillId="36" borderId="43" xfId="0" applyNumberFormat="1" applyFont="1" applyFill="1" applyBorder="1" applyAlignment="1">
      <alignment horizontal="center" vertical="center"/>
    </xf>
    <xf numFmtId="10" fontId="18" fillId="36" borderId="44" xfId="0" applyNumberFormat="1" applyFont="1" applyFill="1" applyBorder="1" applyAlignment="1">
      <alignment horizontal="center" vertical="center"/>
    </xf>
    <xf numFmtId="10" fontId="18" fillId="36" borderId="45" xfId="0" applyNumberFormat="1" applyFont="1" applyFill="1" applyBorder="1" applyAlignment="1">
      <alignment horizontal="center" vertical="center"/>
    </xf>
    <xf numFmtId="0" fontId="18" fillId="0" borderId="37" xfId="0" applyFont="1" applyBorder="1" applyAlignment="1">
      <alignment horizontal="center" vertical="center"/>
    </xf>
    <xf numFmtId="10" fontId="18" fillId="36" borderId="46" xfId="0" applyNumberFormat="1" applyFont="1" applyFill="1" applyBorder="1" applyAlignment="1">
      <alignment horizontal="center" vertical="center"/>
    </xf>
    <xf numFmtId="10" fontId="18" fillId="36" borderId="37" xfId="0" applyNumberFormat="1" applyFont="1" applyFill="1" applyBorder="1" applyAlignment="1">
      <alignment horizontal="center" vertical="center"/>
    </xf>
    <xf numFmtId="10" fontId="18" fillId="0" borderId="0" xfId="0" applyNumberFormat="1" applyFont="1" applyAlignment="1">
      <alignment horizontal="center" vertical="center"/>
    </xf>
    <xf numFmtId="10" fontId="18" fillId="0" borderId="12" xfId="0" applyNumberFormat="1" applyFont="1" applyBorder="1" applyAlignment="1">
      <alignment horizontal="center" vertical="center"/>
    </xf>
    <xf numFmtId="10" fontId="18" fillId="0" borderId="34" xfId="0" applyNumberFormat="1" applyFont="1" applyBorder="1" applyAlignment="1">
      <alignment horizontal="center" vertical="center"/>
    </xf>
    <xf numFmtId="10" fontId="18" fillId="0" borderId="47" xfId="0" applyNumberFormat="1" applyFont="1" applyBorder="1" applyAlignment="1">
      <alignment horizontal="center" vertical="center"/>
    </xf>
    <xf numFmtId="0" fontId="15" fillId="0" borderId="0" xfId="0" applyFont="1"/>
    <xf numFmtId="0" fontId="12" fillId="0" borderId="48" xfId="0" applyFont="1" applyBorder="1" applyAlignment="1">
      <alignment vertical="center"/>
    </xf>
    <xf numFmtId="0" fontId="6" fillId="0" borderId="0" xfId="0" applyFont="1"/>
    <xf numFmtId="0" fontId="3" fillId="0" borderId="0" xfId="0" applyFont="1"/>
    <xf numFmtId="0" fontId="19" fillId="0" borderId="0" xfId="0" applyFont="1"/>
    <xf numFmtId="49" fontId="5" fillId="0" borderId="0" xfId="0" applyNumberFormat="1" applyFont="1" applyAlignment="1">
      <alignment horizontal="center" vertical="center" wrapText="1"/>
    </xf>
    <xf numFmtId="49" fontId="5" fillId="0" borderId="0" xfId="0" applyNumberFormat="1" applyFont="1" applyAlignment="1">
      <alignment wrapText="1"/>
    </xf>
    <xf numFmtId="178" fontId="3" fillId="0" borderId="0" xfId="0" applyNumberFormat="1" applyFont="1" applyAlignment="1">
      <alignment horizontal="center"/>
    </xf>
    <xf numFmtId="0" fontId="5" fillId="0" borderId="0" xfId="0" applyFont="1"/>
    <xf numFmtId="179" fontId="2" fillId="33" borderId="9" xfId="0" applyNumberFormat="1" applyFont="1" applyFill="1" applyBorder="1" applyAlignment="1">
      <alignment horizontal="right" vertical="center"/>
    </xf>
    <xf numFmtId="0" fontId="2" fillId="33" borderId="11" xfId="0" applyFont="1" applyFill="1" applyBorder="1" applyAlignment="1">
      <alignment horizontal="right" vertical="center"/>
    </xf>
    <xf numFmtId="177" fontId="2" fillId="33" borderId="11" xfId="0" applyNumberFormat="1" applyFont="1" applyFill="1" applyBorder="1" applyAlignment="1">
      <alignment horizontal="right" vertical="center"/>
    </xf>
    <xf numFmtId="177" fontId="20" fillId="33" borderId="35" xfId="0" applyNumberFormat="1" applyFont="1" applyFill="1" applyBorder="1" applyAlignment="1">
      <alignment horizontal="center" vertical="center"/>
    </xf>
    <xf numFmtId="177" fontId="20" fillId="33" borderId="36" xfId="0" applyNumberFormat="1" applyFont="1" applyFill="1" applyBorder="1" applyAlignment="1">
      <alignment horizontal="center" vertical="center"/>
    </xf>
    <xf numFmtId="177" fontId="2" fillId="35" borderId="9" xfId="0" applyNumberFormat="1" applyFont="1" applyFill="1" applyBorder="1" applyAlignment="1">
      <alignment horizontal="center" vertical="center"/>
    </xf>
    <xf numFmtId="177" fontId="21" fillId="33" borderId="10" xfId="0" applyNumberFormat="1" applyFont="1" applyFill="1" applyBorder="1" applyAlignment="1">
      <alignment horizontal="left" vertical="top"/>
    </xf>
    <xf numFmtId="49" fontId="22" fillId="0" borderId="12" xfId="0" applyNumberFormat="1" applyFont="1" applyBorder="1" applyAlignment="1">
      <alignment horizontal="left" wrapText="1"/>
    </xf>
    <xf numFmtId="177" fontId="21" fillId="33" borderId="35" xfId="0" applyNumberFormat="1" applyFont="1" applyFill="1" applyBorder="1" applyAlignment="1">
      <alignment horizontal="left" vertical="top"/>
    </xf>
    <xf numFmtId="49" fontId="22" fillId="0" borderId="48" xfId="0" applyNumberFormat="1" applyFont="1" applyBorder="1" applyAlignment="1">
      <alignment horizontal="left" wrapText="1"/>
    </xf>
    <xf numFmtId="49" fontId="21" fillId="35" borderId="49" xfId="0" applyNumberFormat="1" applyFont="1" applyFill="1" applyBorder="1" applyAlignment="1">
      <alignment horizontal="center" vertical="center" wrapText="1"/>
    </xf>
    <xf numFmtId="49" fontId="21" fillId="35" borderId="50" xfId="0" applyNumberFormat="1" applyFont="1" applyFill="1" applyBorder="1" applyAlignment="1">
      <alignment horizontal="center" vertical="center" wrapText="1"/>
    </xf>
    <xf numFmtId="49" fontId="23" fillId="35" borderId="50" xfId="0" applyNumberFormat="1" applyFont="1" applyFill="1" applyBorder="1" applyAlignment="1">
      <alignment horizontal="center" vertical="center" wrapText="1"/>
    </xf>
    <xf numFmtId="49" fontId="20" fillId="0" borderId="51" xfId="0" applyNumberFormat="1" applyFont="1" applyBorder="1" applyAlignment="1">
      <alignment vertical="center" wrapText="1"/>
    </xf>
    <xf numFmtId="0" fontId="20" fillId="0" borderId="52" xfId="0" applyFont="1" applyBorder="1" applyAlignment="1">
      <alignment vertical="center" wrapText="1"/>
    </xf>
    <xf numFmtId="180" fontId="20" fillId="0" borderId="52" xfId="18" applyNumberFormat="1" applyFont="1" applyBorder="1" applyAlignment="1" applyProtection="1">
      <alignment horizontal="center" vertical="center" wrapText="1"/>
      <protection/>
    </xf>
    <xf numFmtId="10" fontId="4" fillId="0" borderId="52" xfId="18" applyNumberFormat="1" applyFont="1" applyBorder="1" applyAlignment="1" applyProtection="1">
      <alignment horizontal="center" vertical="center" wrapText="1"/>
      <protection/>
    </xf>
    <xf numFmtId="180" fontId="4" fillId="0" borderId="52" xfId="18" applyNumberFormat="1" applyFont="1" applyBorder="1" applyAlignment="1" applyProtection="1">
      <alignment horizontal="center" vertical="center" wrapText="1"/>
      <protection/>
    </xf>
    <xf numFmtId="49" fontId="20" fillId="0" borderId="52" xfId="0" applyNumberFormat="1" applyFont="1" applyBorder="1" applyAlignment="1">
      <alignment vertical="center" wrapText="1"/>
    </xf>
    <xf numFmtId="188" fontId="20" fillId="0" borderId="52" xfId="0" applyNumberFormat="1" applyFont="1" applyBorder="1" applyAlignment="1">
      <alignment vertical="center" wrapText="1"/>
    </xf>
    <xf numFmtId="49" fontId="23" fillId="35" borderId="53" xfId="0" applyNumberFormat="1" applyFont="1" applyFill="1" applyBorder="1" applyAlignment="1">
      <alignment horizontal="center" vertical="center" wrapText="1"/>
    </xf>
    <xf numFmtId="180" fontId="23" fillId="35" borderId="54"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43" fontId="5" fillId="0" borderId="12" xfId="0" applyNumberFormat="1" applyFont="1" applyBorder="1" applyAlignment="1">
      <alignment horizontal="center" wrapText="1"/>
    </xf>
    <xf numFmtId="0" fontId="5" fillId="0" borderId="12" xfId="0" applyFont="1" applyBorder="1" applyAlignment="1">
      <alignment horizontal="center" wrapText="1"/>
    </xf>
    <xf numFmtId="49" fontId="5" fillId="0" borderId="55" xfId="0" applyNumberFormat="1" applyFont="1" applyBorder="1" applyAlignment="1">
      <alignment horizontal="center" vertical="center" wrapText="1"/>
    </xf>
    <xf numFmtId="178" fontId="21" fillId="0" borderId="48" xfId="0" applyNumberFormat="1" applyFont="1" applyBorder="1" applyAlignment="1">
      <alignment horizontal="center" vertical="center"/>
    </xf>
    <xf numFmtId="178" fontId="23" fillId="35" borderId="56" xfId="0" applyNumberFormat="1" applyFont="1" applyFill="1" applyBorder="1" applyAlignment="1">
      <alignment horizontal="center"/>
    </xf>
    <xf numFmtId="9" fontId="0" fillId="0" borderId="57" xfId="21" applyBorder="1" applyAlignment="1" applyProtection="1">
      <alignment horizontal="center" vertical="center"/>
      <protection/>
    </xf>
    <xf numFmtId="182" fontId="5" fillId="0" borderId="0" xfId="0" applyNumberFormat="1" applyFont="1"/>
    <xf numFmtId="178" fontId="23" fillId="35" borderId="58" xfId="0" applyNumberFormat="1" applyFont="1" applyFill="1" applyBorder="1" applyAlignment="1">
      <alignment horizontal="center" vertical="center"/>
    </xf>
    <xf numFmtId="0" fontId="24" fillId="0" borderId="0" xfId="0" applyFont="1"/>
    <xf numFmtId="0" fontId="1" fillId="0" borderId="0" xfId="68">
      <alignment/>
      <protection/>
    </xf>
    <xf numFmtId="0" fontId="1" fillId="0" borderId="59" xfId="68" applyBorder="1">
      <alignment/>
      <protection/>
    </xf>
    <xf numFmtId="0" fontId="1" fillId="0" borderId="60" xfId="68" applyBorder="1">
      <alignment/>
      <protection/>
    </xf>
    <xf numFmtId="0" fontId="1" fillId="0" borderId="10" xfId="68" applyBorder="1">
      <alignment/>
      <protection/>
    </xf>
    <xf numFmtId="0" fontId="25" fillId="0" borderId="0" xfId="68" applyFont="1" applyAlignment="1">
      <alignment horizontal="center"/>
      <protection/>
    </xf>
    <xf numFmtId="0" fontId="26" fillId="0" borderId="0" xfId="68" applyFont="1" applyAlignment="1">
      <alignment horizontal="center"/>
      <protection/>
    </xf>
    <xf numFmtId="0" fontId="1" fillId="35" borderId="10" xfId="68" applyFill="1" applyBorder="1" applyAlignment="1">
      <alignment horizontal="left"/>
      <protection/>
    </xf>
    <xf numFmtId="49" fontId="1" fillId="35" borderId="12" xfId="68" applyNumberFormat="1" applyFill="1" applyBorder="1" applyAlignment="1">
      <alignment horizontal="left"/>
      <protection/>
    </xf>
    <xf numFmtId="0" fontId="1" fillId="35" borderId="35" xfId="68" applyFill="1" applyBorder="1" applyAlignment="1">
      <alignment horizontal="left"/>
      <protection/>
    </xf>
    <xf numFmtId="49" fontId="1" fillId="35" borderId="48" xfId="68" applyNumberFormat="1" applyFill="1" applyBorder="1" applyAlignment="1">
      <alignment horizontal="left"/>
      <protection/>
    </xf>
    <xf numFmtId="49" fontId="24" fillId="35" borderId="59" xfId="68" applyNumberFormat="1" applyFont="1" applyFill="1" applyBorder="1" applyAlignment="1">
      <alignment horizontal="center"/>
      <protection/>
    </xf>
    <xf numFmtId="0" fontId="24" fillId="35" borderId="61" xfId="68" applyFont="1" applyFill="1" applyBorder="1" applyAlignment="1">
      <alignment horizontal="left" vertical="center"/>
      <protection/>
    </xf>
    <xf numFmtId="0" fontId="27" fillId="33" borderId="11" xfId="68" applyFont="1" applyFill="1" applyBorder="1" applyAlignment="1">
      <alignment horizontal="center"/>
      <protection/>
    </xf>
    <xf numFmtId="49" fontId="24" fillId="35" borderId="10" xfId="68" applyNumberFormat="1" applyFont="1" applyFill="1" applyBorder="1" applyAlignment="1">
      <alignment horizontal="center" vertical="center"/>
      <protection/>
    </xf>
    <xf numFmtId="49" fontId="24" fillId="35" borderId="12" xfId="68" applyNumberFormat="1" applyFont="1" applyFill="1" applyBorder="1" applyAlignment="1">
      <alignment horizontal="left" vertical="center"/>
      <protection/>
    </xf>
    <xf numFmtId="0" fontId="1" fillId="33" borderId="10" xfId="68" applyFill="1" applyBorder="1" applyAlignment="1">
      <alignment horizontal="center" vertical="center"/>
      <protection/>
    </xf>
    <xf numFmtId="0" fontId="24" fillId="33" borderId="12" xfId="68" applyFont="1" applyFill="1" applyBorder="1" applyAlignment="1">
      <alignment horizontal="center" vertical="center" wrapText="1"/>
      <protection/>
    </xf>
    <xf numFmtId="0" fontId="24" fillId="33" borderId="11" xfId="68" applyFont="1" applyFill="1" applyBorder="1" applyAlignment="1">
      <alignment horizontal="center"/>
      <protection/>
    </xf>
    <xf numFmtId="0" fontId="1" fillId="33" borderId="10" xfId="68" applyFill="1" applyBorder="1" applyAlignment="1">
      <alignment horizontal="left"/>
      <protection/>
    </xf>
    <xf numFmtId="2" fontId="1" fillId="35" borderId="0" xfId="0" applyNumberFormat="1" applyFont="1" applyFill="1"/>
    <xf numFmtId="0" fontId="17" fillId="33" borderId="0" xfId="0" applyFont="1" applyFill="1"/>
    <xf numFmtId="0" fontId="0" fillId="33" borderId="0" xfId="0" applyFill="1"/>
    <xf numFmtId="2" fontId="24" fillId="37" borderId="10" xfId="68" applyNumberFormat="1" applyFont="1" applyFill="1" applyBorder="1" applyAlignment="1">
      <alignment horizontal="center" vertical="center"/>
      <protection/>
    </xf>
    <xf numFmtId="2" fontId="24" fillId="37" borderId="0" xfId="68" applyNumberFormat="1" applyFont="1" applyFill="1" applyAlignment="1">
      <alignment vertical="center"/>
      <protection/>
    </xf>
    <xf numFmtId="0" fontId="24" fillId="37" borderId="0" xfId="68" applyFont="1" applyFill="1" applyAlignment="1">
      <alignment vertical="center"/>
      <protection/>
    </xf>
    <xf numFmtId="0" fontId="1" fillId="37" borderId="0" xfId="68" applyFill="1" applyAlignment="1">
      <alignment vertical="center"/>
      <protection/>
    </xf>
    <xf numFmtId="0" fontId="27" fillId="33" borderId="10" xfId="68" applyFont="1" applyFill="1" applyBorder="1" applyAlignment="1">
      <alignment horizontal="center"/>
      <protection/>
    </xf>
    <xf numFmtId="0" fontId="24" fillId="33" borderId="0" xfId="68" applyFont="1" applyFill="1" applyAlignment="1">
      <alignment horizontal="center" vertical="center"/>
      <protection/>
    </xf>
    <xf numFmtId="0" fontId="24" fillId="33" borderId="0" xfId="68" applyFont="1" applyFill="1" applyAlignment="1">
      <alignment vertical="center" wrapText="1"/>
      <protection/>
    </xf>
    <xf numFmtId="0" fontId="28" fillId="33" borderId="10" xfId="68" applyFont="1" applyFill="1" applyBorder="1" applyAlignment="1">
      <alignment horizontal="center" vertical="center"/>
      <protection/>
    </xf>
    <xf numFmtId="0" fontId="1" fillId="0" borderId="12" xfId="0" applyFont="1" applyBorder="1" applyAlignment="1">
      <alignment horizontal="left" vertical="center" wrapText="1"/>
    </xf>
    <xf numFmtId="0" fontId="1" fillId="33" borderId="10" xfId="0" applyFont="1" applyFill="1" applyBorder="1" applyAlignment="1">
      <alignment horizontal="left"/>
    </xf>
    <xf numFmtId="0" fontId="1" fillId="33" borderId="0" xfId="0" applyFont="1" applyFill="1"/>
    <xf numFmtId="0" fontId="24" fillId="37" borderId="10" xfId="68" applyFont="1" applyFill="1" applyBorder="1" applyAlignment="1">
      <alignment horizontal="center" vertical="center"/>
      <protection/>
    </xf>
    <xf numFmtId="0" fontId="1" fillId="33" borderId="10" xfId="0" applyFont="1" applyFill="1" applyBorder="1" applyAlignment="1">
      <alignment horizontal="center" vertical="center"/>
    </xf>
    <xf numFmtId="0" fontId="1" fillId="33" borderId="12" xfId="0" applyFont="1" applyFill="1" applyBorder="1" applyAlignment="1">
      <alignment horizontal="left" vertical="center"/>
    </xf>
    <xf numFmtId="0" fontId="1" fillId="33" borderId="11" xfId="0" applyFont="1" applyFill="1" applyBorder="1" applyAlignment="1">
      <alignment horizontal="center"/>
    </xf>
    <xf numFmtId="0" fontId="1" fillId="33" borderId="10" xfId="0" applyFont="1" applyFill="1" applyBorder="1"/>
    <xf numFmtId="0" fontId="24" fillId="33" borderId="0" xfId="0" applyFont="1" applyFill="1"/>
    <xf numFmtId="2" fontId="24" fillId="33" borderId="11" xfId="68" applyNumberFormat="1" applyFont="1" applyFill="1" applyBorder="1" applyAlignment="1">
      <alignment horizontal="center" vertical="center"/>
      <protection/>
    </xf>
    <xf numFmtId="49" fontId="4" fillId="35" borderId="12" xfId="68" applyNumberFormat="1" applyFont="1" applyFill="1" applyBorder="1" applyAlignment="1">
      <alignment horizontal="left" vertical="center"/>
      <protection/>
    </xf>
    <xf numFmtId="49" fontId="5" fillId="35" borderId="12" xfId="68" applyNumberFormat="1" applyFont="1" applyFill="1" applyBorder="1" applyAlignment="1">
      <alignment horizontal="left" vertical="center"/>
      <protection/>
    </xf>
    <xf numFmtId="0" fontId="1" fillId="0" borderId="61" xfId="68" applyBorder="1">
      <alignment/>
      <protection/>
    </xf>
    <xf numFmtId="0" fontId="1" fillId="0" borderId="12" xfId="68" applyBorder="1">
      <alignment/>
      <protection/>
    </xf>
    <xf numFmtId="0" fontId="24" fillId="33" borderId="12" xfId="68" applyFont="1" applyFill="1" applyBorder="1" applyAlignment="1">
      <alignment vertical="center" wrapText="1"/>
      <protection/>
    </xf>
    <xf numFmtId="2" fontId="29" fillId="37" borderId="0" xfId="68" applyNumberFormat="1" applyFont="1" applyFill="1" applyAlignment="1">
      <alignment vertical="center"/>
      <protection/>
    </xf>
    <xf numFmtId="2" fontId="30" fillId="37" borderId="0" xfId="68" applyNumberFormat="1" applyFont="1" applyFill="1" applyAlignment="1">
      <alignment vertical="center"/>
      <protection/>
    </xf>
    <xf numFmtId="2" fontId="30" fillId="37" borderId="0" xfId="68" applyNumberFormat="1" applyFont="1" applyFill="1" applyAlignment="1">
      <alignment horizontal="center" vertical="center"/>
      <protection/>
    </xf>
    <xf numFmtId="2" fontId="30" fillId="37" borderId="12" xfId="68" applyNumberFormat="1" applyFont="1" applyFill="1" applyBorder="1" applyAlignment="1">
      <alignment vertical="center"/>
      <protection/>
    </xf>
    <xf numFmtId="0" fontId="24" fillId="0" borderId="12" xfId="68" applyFont="1" applyBorder="1" applyAlignment="1">
      <alignment vertical="center" wrapText="1"/>
      <protection/>
    </xf>
    <xf numFmtId="2" fontId="24" fillId="33" borderId="0" xfId="0" applyNumberFormat="1" applyFont="1" applyFill="1"/>
    <xf numFmtId="2" fontId="29" fillId="33" borderId="0" xfId="0" applyNumberFormat="1" applyFont="1" applyFill="1"/>
    <xf numFmtId="2" fontId="30" fillId="33" borderId="0" xfId="0" applyNumberFormat="1" applyFont="1" applyFill="1"/>
    <xf numFmtId="2" fontId="30" fillId="33" borderId="0" xfId="0" applyNumberFormat="1" applyFont="1" applyFill="1" applyAlignment="1">
      <alignment horizontal="center"/>
    </xf>
    <xf numFmtId="2" fontId="30" fillId="33" borderId="12" xfId="0" applyNumberFormat="1" applyFont="1" applyFill="1" applyBorder="1"/>
    <xf numFmtId="0" fontId="24" fillId="0" borderId="0" xfId="68" applyFont="1">
      <alignment/>
      <protection/>
    </xf>
    <xf numFmtId="0" fontId="5" fillId="33" borderId="12" xfId="0" applyFont="1" applyFill="1" applyBorder="1" applyAlignment="1">
      <alignment horizontal="left" vertical="center"/>
    </xf>
    <xf numFmtId="0" fontId="1" fillId="33" borderId="10" xfId="0" applyFont="1" applyFill="1" applyBorder="1" applyAlignment="1">
      <alignment horizontal="left" vertical="center"/>
    </xf>
    <xf numFmtId="49" fontId="24" fillId="35" borderId="10" xfId="68" applyNumberFormat="1" applyFont="1" applyFill="1" applyBorder="1" applyAlignment="1">
      <alignment horizontal="center"/>
      <protection/>
    </xf>
    <xf numFmtId="0" fontId="1" fillId="33" borderId="12" xfId="68" applyFill="1" applyBorder="1" applyAlignment="1">
      <alignment horizontal="left" vertical="center"/>
      <protection/>
    </xf>
    <xf numFmtId="49" fontId="24" fillId="35" borderId="12" xfId="68" applyNumberFormat="1" applyFont="1" applyFill="1" applyBorder="1" applyAlignment="1">
      <alignment horizontal="left"/>
      <protection/>
    </xf>
    <xf numFmtId="2" fontId="24" fillId="37" borderId="0" xfId="68" applyNumberFormat="1" applyFont="1" applyFill="1" applyAlignment="1">
      <alignment horizontal="center" vertical="center"/>
      <protection/>
    </xf>
    <xf numFmtId="0" fontId="24" fillId="33" borderId="11" xfId="0" applyFont="1" applyFill="1" applyBorder="1" applyAlignment="1">
      <alignment horizontal="center"/>
    </xf>
    <xf numFmtId="0" fontId="24" fillId="35" borderId="10" xfId="68" applyFont="1" applyFill="1" applyBorder="1" applyAlignment="1">
      <alignment horizontal="center" vertical="center"/>
      <protection/>
    </xf>
    <xf numFmtId="0" fontId="24" fillId="35" borderId="12" xfId="68" applyFont="1" applyFill="1" applyBorder="1" applyAlignment="1">
      <alignment horizontal="left" vertical="center"/>
      <protection/>
    </xf>
    <xf numFmtId="0" fontId="1" fillId="33" borderId="12" xfId="68" applyFill="1" applyBorder="1" applyAlignment="1">
      <alignment horizontal="left" vertical="center" wrapText="1"/>
      <protection/>
    </xf>
    <xf numFmtId="0" fontId="24" fillId="33" borderId="11" xfId="68" applyFont="1" applyFill="1" applyBorder="1" applyAlignment="1">
      <alignment horizontal="center" vertical="center"/>
      <protection/>
    </xf>
    <xf numFmtId="0" fontId="24" fillId="33" borderId="10" xfId="68" applyFont="1" applyFill="1" applyBorder="1" applyAlignment="1">
      <alignment horizontal="center" vertical="center"/>
      <protection/>
    </xf>
    <xf numFmtId="0" fontId="24" fillId="35" borderId="12" xfId="68" applyFont="1" applyFill="1" applyBorder="1" applyAlignment="1">
      <alignment horizontal="left" vertical="center" wrapText="1"/>
      <protection/>
    </xf>
    <xf numFmtId="2" fontId="1" fillId="0" borderId="0" xfId="0" applyNumberFormat="1" applyFont="1"/>
    <xf numFmtId="0" fontId="0" fillId="33" borderId="12" xfId="0" applyFill="1" applyBorder="1" applyAlignment="1">
      <alignment horizontal="center"/>
    </xf>
    <xf numFmtId="49" fontId="24" fillId="35" borderId="12" xfId="68" applyNumberFormat="1" applyFont="1" applyFill="1" applyBorder="1" applyAlignment="1">
      <alignment horizontal="left" vertical="center" wrapText="1"/>
      <protection/>
    </xf>
    <xf numFmtId="0" fontId="27" fillId="33" borderId="10" xfId="68" applyFont="1" applyFill="1" applyBorder="1">
      <alignment/>
      <protection/>
    </xf>
    <xf numFmtId="0" fontId="27" fillId="33" borderId="0" xfId="68" applyFont="1" applyFill="1">
      <alignment/>
      <protection/>
    </xf>
    <xf numFmtId="2" fontId="28" fillId="33" borderId="0" xfId="68" applyNumberFormat="1" applyFont="1" applyFill="1">
      <alignment/>
      <protection/>
    </xf>
    <xf numFmtId="2" fontId="17" fillId="33" borderId="0" xfId="0" applyNumberFormat="1" applyFont="1" applyFill="1"/>
    <xf numFmtId="2" fontId="1" fillId="33" borderId="0" xfId="0" applyNumberFormat="1" applyFont="1" applyFill="1" applyAlignment="1">
      <alignment horizontal="right"/>
    </xf>
    <xf numFmtId="0" fontId="24" fillId="33" borderId="10" xfId="0" applyFont="1" applyFill="1" applyBorder="1" applyAlignment="1">
      <alignment horizontal="right"/>
    </xf>
    <xf numFmtId="2" fontId="24" fillId="33" borderId="0" xfId="0" applyNumberFormat="1" applyFont="1" applyFill="1" applyAlignment="1">
      <alignment horizontal="right"/>
    </xf>
    <xf numFmtId="0" fontId="31" fillId="33" borderId="0" xfId="0" applyFont="1" applyFill="1"/>
    <xf numFmtId="0" fontId="1" fillId="33" borderId="10" xfId="0" applyFont="1" applyFill="1" applyBorder="1" applyAlignment="1">
      <alignment horizontal="right"/>
    </xf>
    <xf numFmtId="0" fontId="1" fillId="33" borderId="12" xfId="0" applyFont="1" applyFill="1" applyBorder="1"/>
    <xf numFmtId="0" fontId="27" fillId="33" borderId="12" xfId="68" applyFont="1" applyFill="1" applyBorder="1">
      <alignment/>
      <protection/>
    </xf>
    <xf numFmtId="0" fontId="28" fillId="33" borderId="11" xfId="68" applyFont="1" applyFill="1" applyBorder="1" applyAlignment="1">
      <alignment horizontal="center" vertical="center"/>
      <protection/>
    </xf>
    <xf numFmtId="2" fontId="24" fillId="35" borderId="0" xfId="0" applyNumberFormat="1" applyFont="1" applyFill="1"/>
    <xf numFmtId="0" fontId="27" fillId="33" borderId="0" xfId="68" applyFont="1" applyFill="1" applyAlignment="1">
      <alignment horizontal="center"/>
      <protection/>
    </xf>
    <xf numFmtId="49" fontId="27" fillId="33" borderId="11" xfId="68" applyNumberFormat="1" applyFont="1" applyFill="1" applyBorder="1" applyAlignment="1">
      <alignment horizontal="center"/>
      <protection/>
    </xf>
    <xf numFmtId="0" fontId="27" fillId="33" borderId="12" xfId="68" applyFont="1" applyFill="1" applyBorder="1" applyAlignment="1">
      <alignment horizontal="center"/>
      <protection/>
    </xf>
    <xf numFmtId="0" fontId="24" fillId="33" borderId="10" xfId="0" applyFont="1" applyFill="1" applyBorder="1" applyAlignment="1">
      <alignment horizontal="left"/>
    </xf>
    <xf numFmtId="0" fontId="24" fillId="33" borderId="11" xfId="0" applyFont="1" applyFill="1" applyBorder="1" applyAlignment="1">
      <alignment horizontal="left"/>
    </xf>
    <xf numFmtId="0" fontId="24" fillId="33" borderId="10" xfId="68" applyFont="1" applyFill="1" applyBorder="1">
      <alignment/>
      <protection/>
    </xf>
    <xf numFmtId="0" fontId="24" fillId="33" borderId="0" xfId="68" applyFont="1" applyFill="1" applyAlignment="1">
      <alignment vertical="center"/>
      <protection/>
    </xf>
    <xf numFmtId="2" fontId="24" fillId="33" borderId="0" xfId="68" applyNumberFormat="1" applyFont="1" applyFill="1" applyAlignment="1">
      <alignment vertical="center"/>
      <protection/>
    </xf>
    <xf numFmtId="0" fontId="1" fillId="33" borderId="0" xfId="68" applyFill="1" applyAlignment="1">
      <alignment vertical="center"/>
      <protection/>
    </xf>
    <xf numFmtId="0" fontId="32" fillId="33" borderId="10" xfId="68" applyFont="1" applyFill="1" applyBorder="1" applyAlignment="1">
      <alignment vertical="top"/>
      <protection/>
    </xf>
    <xf numFmtId="0" fontId="1" fillId="33" borderId="0" xfId="68" applyFill="1" applyAlignment="1">
      <alignment vertical="top"/>
      <protection/>
    </xf>
    <xf numFmtId="0" fontId="33" fillId="33" borderId="0" xfId="68" applyFont="1" applyFill="1" applyAlignment="1">
      <alignment horizontal="center"/>
      <protection/>
    </xf>
    <xf numFmtId="0" fontId="34" fillId="33" borderId="10" xfId="68" applyFont="1" applyFill="1" applyBorder="1" applyAlignment="1">
      <alignment vertical="top"/>
      <protection/>
    </xf>
    <xf numFmtId="0" fontId="1" fillId="33" borderId="35" xfId="68" applyFill="1" applyBorder="1" applyAlignment="1">
      <alignment vertical="top"/>
      <protection/>
    </xf>
    <xf numFmtId="0" fontId="1" fillId="33" borderId="36" xfId="68" applyFill="1" applyBorder="1" applyAlignment="1">
      <alignment vertical="top"/>
      <protection/>
    </xf>
    <xf numFmtId="0" fontId="29" fillId="33" borderId="36" xfId="68" applyFont="1" applyFill="1" applyBorder="1" applyAlignment="1">
      <alignment horizontal="center"/>
      <protection/>
    </xf>
    <xf numFmtId="2" fontId="29" fillId="33" borderId="0" xfId="68" applyNumberFormat="1" applyFont="1" applyFill="1" applyAlignment="1">
      <alignment vertical="center"/>
      <protection/>
    </xf>
    <xf numFmtId="2" fontId="30" fillId="33" borderId="0" xfId="68" applyNumberFormat="1" applyFont="1" applyFill="1" applyAlignment="1">
      <alignment vertical="center"/>
      <protection/>
    </xf>
    <xf numFmtId="2" fontId="30" fillId="33" borderId="0" xfId="68" applyNumberFormat="1" applyFont="1" applyFill="1" applyAlignment="1">
      <alignment horizontal="center" vertical="center"/>
      <protection/>
    </xf>
    <xf numFmtId="2" fontId="30" fillId="33" borderId="12" xfId="68" applyNumberFormat="1" applyFont="1" applyFill="1" applyBorder="1" applyAlignment="1">
      <alignment vertical="center"/>
      <protection/>
    </xf>
    <xf numFmtId="0" fontId="1" fillId="33" borderId="12" xfId="68" applyFill="1" applyBorder="1" applyAlignment="1">
      <alignment vertical="top"/>
      <protection/>
    </xf>
    <xf numFmtId="0" fontId="35" fillId="33" borderId="0" xfId="68" applyFont="1" applyFill="1" applyAlignment="1">
      <alignment vertical="top"/>
      <protection/>
    </xf>
    <xf numFmtId="187" fontId="1" fillId="33" borderId="48" xfId="68" applyNumberFormat="1" applyFill="1" applyBorder="1" applyAlignment="1">
      <alignment horizontal="center" vertical="top"/>
      <protection/>
    </xf>
    <xf numFmtId="0" fontId="23" fillId="0" borderId="0" xfId="0" applyFont="1"/>
    <xf numFmtId="49" fontId="5" fillId="0" borderId="0" xfId="0" applyNumberFormat="1" applyFont="1" applyAlignment="1">
      <alignment vertical="center" wrapText="1"/>
    </xf>
    <xf numFmtId="185" fontId="5" fillId="0" borderId="0" xfId="0" applyNumberFormat="1" applyFont="1" applyAlignment="1">
      <alignment vertical="center"/>
    </xf>
    <xf numFmtId="188" fontId="5" fillId="0" borderId="0" xfId="0" applyNumberFormat="1" applyFont="1" applyAlignment="1">
      <alignment horizontal="center" vertical="center"/>
    </xf>
    <xf numFmtId="179" fontId="36" fillId="33" borderId="9" xfId="0" applyNumberFormat="1" applyFont="1" applyFill="1" applyBorder="1" applyAlignment="1">
      <alignment horizontal="center" vertical="center"/>
    </xf>
    <xf numFmtId="0" fontId="2" fillId="33" borderId="11" xfId="0" applyFont="1" applyFill="1" applyBorder="1" applyAlignment="1">
      <alignment horizontal="center" vertical="center"/>
    </xf>
    <xf numFmtId="177" fontId="36" fillId="33" borderId="11" xfId="0" applyNumberFormat="1" applyFont="1" applyFill="1" applyBorder="1" applyAlignment="1">
      <alignment horizontal="center" vertical="center"/>
    </xf>
    <xf numFmtId="177" fontId="20" fillId="33" borderId="10" xfId="0" applyNumberFormat="1" applyFont="1" applyFill="1" applyBorder="1" applyAlignment="1">
      <alignment horizontal="center" vertical="center"/>
    </xf>
    <xf numFmtId="177" fontId="20" fillId="33" borderId="0" xfId="0" applyNumberFormat="1" applyFont="1" applyFill="1" applyAlignment="1">
      <alignment horizontal="center" vertical="center"/>
    </xf>
    <xf numFmtId="49" fontId="20" fillId="33" borderId="0" xfId="0" applyNumberFormat="1" applyFont="1" applyFill="1" applyAlignment="1">
      <alignment horizontal="center" vertical="center" wrapText="1"/>
    </xf>
    <xf numFmtId="0" fontId="20" fillId="33" borderId="0" xfId="0" applyFont="1" applyFill="1" applyAlignment="1">
      <alignment horizontal="center" vertical="center"/>
    </xf>
    <xf numFmtId="3" fontId="4" fillId="33" borderId="0" xfId="0" applyNumberFormat="1" applyFont="1" applyFill="1" applyAlignment="1">
      <alignment horizontal="center" vertical="center"/>
    </xf>
    <xf numFmtId="177" fontId="37" fillId="35" borderId="59" xfId="0" applyNumberFormat="1" applyFont="1" applyFill="1" applyBorder="1" applyAlignment="1">
      <alignment horizontal="left" vertical="center"/>
    </xf>
    <xf numFmtId="49" fontId="7" fillId="35" borderId="60" xfId="0" applyNumberFormat="1" applyFont="1" applyFill="1" applyBorder="1" applyAlignment="1">
      <alignment horizontal="left" vertical="center" wrapText="1"/>
    </xf>
    <xf numFmtId="188" fontId="3" fillId="35" borderId="60" xfId="0" applyNumberFormat="1" applyFont="1" applyFill="1" applyBorder="1" applyAlignment="1">
      <alignment horizontal="center" vertical="center"/>
    </xf>
    <xf numFmtId="10" fontId="3" fillId="35" borderId="60" xfId="0" applyNumberFormat="1" applyFont="1" applyFill="1" applyBorder="1" applyAlignment="1">
      <alignment horizontal="center" vertical="center"/>
    </xf>
    <xf numFmtId="177" fontId="37" fillId="35" borderId="35" xfId="0" applyNumberFormat="1" applyFont="1" applyFill="1" applyBorder="1" applyAlignment="1">
      <alignment horizontal="left" vertical="top"/>
    </xf>
    <xf numFmtId="49" fontId="7" fillId="35" borderId="36" xfId="0" applyNumberFormat="1" applyFont="1" applyFill="1" applyBorder="1" applyAlignment="1">
      <alignment horizontal="left" vertical="center" wrapText="1"/>
    </xf>
    <xf numFmtId="49" fontId="6" fillId="35" borderId="36" xfId="0" applyNumberFormat="1" applyFont="1" applyFill="1" applyBorder="1" applyAlignment="1">
      <alignment horizontal="center" vertical="center" wrapText="1"/>
    </xf>
    <xf numFmtId="188" fontId="5" fillId="35" borderId="36" xfId="0" applyNumberFormat="1" applyFont="1" applyFill="1" applyBorder="1" applyAlignment="1">
      <alignment horizontal="center" vertical="center"/>
    </xf>
    <xf numFmtId="49" fontId="21" fillId="35" borderId="58" xfId="0" applyNumberFormat="1" applyFont="1" applyFill="1" applyBorder="1" applyAlignment="1">
      <alignment horizontal="center" vertical="center" wrapText="1"/>
    </xf>
    <xf numFmtId="49" fontId="20" fillId="35" borderId="58" xfId="0" applyNumberFormat="1" applyFont="1" applyFill="1" applyBorder="1" applyAlignment="1">
      <alignment horizontal="center" vertical="center" wrapText="1"/>
    </xf>
    <xf numFmtId="49" fontId="21" fillId="35" borderId="53" xfId="0" applyNumberFormat="1" applyFont="1" applyFill="1" applyBorder="1" applyAlignment="1">
      <alignment horizontal="center" vertical="center" wrapText="1"/>
    </xf>
    <xf numFmtId="185" fontId="21" fillId="35" borderId="58" xfId="0" applyNumberFormat="1" applyFont="1" applyFill="1" applyBorder="1" applyAlignment="1">
      <alignment horizontal="center" vertical="center" wrapText="1"/>
    </xf>
    <xf numFmtId="49" fontId="23" fillId="35" borderId="58" xfId="0" applyNumberFormat="1" applyFont="1" applyFill="1" applyBorder="1" applyAlignment="1">
      <alignment horizontal="center" vertical="center" wrapText="1"/>
    </xf>
    <xf numFmtId="49" fontId="21" fillId="35" borderId="62" xfId="0" applyNumberFormat="1" applyFont="1" applyFill="1" applyBorder="1" applyAlignment="1">
      <alignment horizontal="center" vertical="center" wrapText="1"/>
    </xf>
    <xf numFmtId="49" fontId="21" fillId="35" borderId="53" xfId="0" applyNumberFormat="1" applyFont="1" applyFill="1" applyBorder="1" applyAlignment="1">
      <alignment horizontal="left" vertical="center" wrapText="1"/>
    </xf>
    <xf numFmtId="49" fontId="23" fillId="38" borderId="62" xfId="0" applyNumberFormat="1" applyFont="1" applyFill="1" applyBorder="1" applyAlignment="1">
      <alignment horizontal="center" vertical="center" wrapText="1"/>
    </xf>
    <xf numFmtId="185" fontId="23" fillId="38" borderId="62" xfId="0" applyNumberFormat="1" applyFont="1" applyFill="1" applyBorder="1" applyAlignment="1">
      <alignment vertical="center"/>
    </xf>
    <xf numFmtId="188" fontId="23" fillId="38" borderId="62" xfId="0" applyNumberFormat="1" applyFont="1" applyFill="1" applyBorder="1" applyAlignment="1">
      <alignment horizontal="center" vertical="center"/>
    </xf>
    <xf numFmtId="49" fontId="4" fillId="0" borderId="10"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38" fillId="0" borderId="0" xfId="0" applyNumberFormat="1"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185" fontId="4" fillId="0" borderId="0" xfId="0" applyNumberFormat="1" applyFont="1" applyAlignment="1">
      <alignment horizontal="center" vertical="center" wrapText="1"/>
    </xf>
    <xf numFmtId="0" fontId="5" fillId="0" borderId="0" xfId="0" applyFont="1" applyAlignment="1">
      <alignment horizontal="left" vertical="center" wrapText="1"/>
    </xf>
    <xf numFmtId="188" fontId="4" fillId="0" borderId="0" xfId="0" applyNumberFormat="1" applyFont="1" applyAlignment="1">
      <alignment horizontal="center" vertical="center"/>
    </xf>
    <xf numFmtId="0" fontId="5" fillId="0" borderId="0" xfId="0" applyFont="1" applyAlignment="1">
      <alignment vertical="center" wrapText="1"/>
    </xf>
    <xf numFmtId="4" fontId="4" fillId="0" borderId="0" xfId="0" applyNumberFormat="1" applyFont="1" applyAlignment="1">
      <alignment horizontal="center" vertical="center" wrapText="1"/>
    </xf>
    <xf numFmtId="49" fontId="5" fillId="0" borderId="35" xfId="0" applyNumberFormat="1" applyFont="1" applyBorder="1" applyAlignment="1">
      <alignment horizontal="center" vertical="center" wrapText="1"/>
    </xf>
    <xf numFmtId="49" fontId="17" fillId="0" borderId="36" xfId="0" applyNumberFormat="1" applyFont="1" applyBorder="1" applyAlignment="1">
      <alignment vertical="center" wrapText="1"/>
    </xf>
    <xf numFmtId="49" fontId="5" fillId="0" borderId="36" xfId="0" applyNumberFormat="1" applyFont="1" applyBorder="1" applyAlignment="1">
      <alignment horizontal="center" vertical="center" wrapText="1"/>
    </xf>
    <xf numFmtId="188" fontId="6" fillId="0" borderId="0" xfId="0" applyNumberFormat="1" applyFont="1" applyAlignment="1">
      <alignment horizontal="center" vertical="center"/>
    </xf>
    <xf numFmtId="49" fontId="39" fillId="35" borderId="62" xfId="0" applyNumberFormat="1" applyFont="1" applyFill="1" applyBorder="1" applyAlignment="1">
      <alignment horizontal="center" vertical="center" wrapText="1"/>
    </xf>
    <xf numFmtId="49" fontId="23" fillId="35" borderId="62" xfId="0" applyNumberFormat="1" applyFont="1" applyFill="1" applyBorder="1" applyAlignment="1">
      <alignment vertical="center" wrapText="1"/>
    </xf>
    <xf numFmtId="185" fontId="5" fillId="0" borderId="0" xfId="0" applyNumberFormat="1" applyFont="1" applyAlignment="1">
      <alignment horizontal="center" vertical="center"/>
    </xf>
    <xf numFmtId="49" fontId="5" fillId="0" borderId="0" xfId="0" applyNumberFormat="1" applyFont="1" applyAlignment="1">
      <alignment horizontal="center" vertical="center" wrapText="1" readingOrder="1"/>
    </xf>
    <xf numFmtId="186" fontId="5" fillId="0" borderId="0" xfId="0" applyNumberFormat="1" applyFont="1" applyAlignment="1">
      <alignment horizontal="center" vertical="center"/>
    </xf>
    <xf numFmtId="49" fontId="5" fillId="0" borderId="10" xfId="0" applyNumberFormat="1" applyFont="1" applyBorder="1" applyAlignment="1">
      <alignment horizontal="center" vertical="center" wrapText="1"/>
    </xf>
    <xf numFmtId="49" fontId="4" fillId="0" borderId="0" xfId="0" applyNumberFormat="1" applyFont="1" applyAlignment="1">
      <alignment horizontal="left" vertical="center" wrapText="1"/>
    </xf>
    <xf numFmtId="181" fontId="5" fillId="0" borderId="0" xfId="0" applyNumberFormat="1" applyFont="1" applyAlignment="1">
      <alignment horizontal="center" vertical="center"/>
    </xf>
    <xf numFmtId="0" fontId="17" fillId="0" borderId="0" xfId="0" applyFont="1" applyAlignment="1">
      <alignment vertical="center" wrapText="1"/>
    </xf>
    <xf numFmtId="49" fontId="23" fillId="35" borderId="62" xfId="0" applyNumberFormat="1" applyFont="1" applyFill="1" applyBorder="1" applyAlignment="1">
      <alignment horizontal="center" vertical="center" wrapText="1"/>
    </xf>
    <xf numFmtId="49" fontId="17" fillId="0" borderId="0" xfId="0" applyNumberFormat="1" applyFont="1" applyAlignment="1">
      <alignment vertical="center" wrapText="1"/>
    </xf>
    <xf numFmtId="4" fontId="39" fillId="0" borderId="0" xfId="0" applyNumberFormat="1" applyFont="1" applyAlignment="1">
      <alignment horizontal="center" vertical="center"/>
    </xf>
    <xf numFmtId="4" fontId="39" fillId="0" borderId="0" xfId="0" applyNumberFormat="1" applyFont="1" applyAlignment="1">
      <alignment vertical="center"/>
    </xf>
    <xf numFmtId="189" fontId="4" fillId="33" borderId="12" xfId="0" applyNumberFormat="1" applyFont="1" applyFill="1" applyBorder="1" applyAlignment="1">
      <alignment horizontal="center" vertical="center"/>
    </xf>
    <xf numFmtId="188" fontId="40" fillId="35" borderId="60" xfId="0" applyNumberFormat="1" applyFont="1" applyFill="1" applyBorder="1" applyAlignment="1">
      <alignment horizontal="center" vertical="center"/>
    </xf>
    <xf numFmtId="188" fontId="3" fillId="35" borderId="61" xfId="0" applyNumberFormat="1" applyFont="1" applyFill="1" applyBorder="1" applyAlignment="1">
      <alignment horizontal="center" vertical="center"/>
    </xf>
    <xf numFmtId="188" fontId="40" fillId="35" borderId="0" xfId="0" applyNumberFormat="1" applyFont="1" applyFill="1" applyAlignment="1">
      <alignment horizontal="center" vertical="center"/>
    </xf>
    <xf numFmtId="188" fontId="3" fillId="35" borderId="12" xfId="0" applyNumberFormat="1" applyFont="1" applyFill="1" applyBorder="1" applyAlignment="1">
      <alignment horizontal="center" vertical="center"/>
    </xf>
    <xf numFmtId="188" fontId="5" fillId="35" borderId="48" xfId="0" applyNumberFormat="1" applyFont="1" applyFill="1" applyBorder="1" applyAlignment="1">
      <alignment horizontal="center" vertical="center"/>
    </xf>
    <xf numFmtId="188" fontId="23" fillId="38" borderId="54" xfId="0" applyNumberFormat="1" applyFont="1" applyFill="1" applyBorder="1" applyAlignment="1">
      <alignment horizontal="center" vertical="center"/>
    </xf>
    <xf numFmtId="188" fontId="5" fillId="0" borderId="12" xfId="0" applyNumberFormat="1" applyFont="1" applyBorder="1" applyAlignment="1">
      <alignment horizontal="center" vertical="center"/>
    </xf>
    <xf numFmtId="0" fontId="5" fillId="0" borderId="0" xfId="0" applyFont="1" applyAlignment="1">
      <alignment horizontal="center" vertical="center"/>
    </xf>
    <xf numFmtId="188" fontId="3" fillId="0" borderId="0" xfId="0" applyNumberFormat="1" applyFont="1" applyAlignment="1">
      <alignment horizontal="center" vertical="center"/>
    </xf>
    <xf numFmtId="188" fontId="3" fillId="0" borderId="12" xfId="0" applyNumberFormat="1" applyFont="1" applyBorder="1" applyAlignment="1">
      <alignment horizontal="center" vertical="center"/>
    </xf>
    <xf numFmtId="180" fontId="5" fillId="0" borderId="12" xfId="0" applyNumberFormat="1" applyFont="1" applyBorder="1" applyAlignment="1">
      <alignment horizontal="center" vertical="center"/>
    </xf>
    <xf numFmtId="188" fontId="23" fillId="0" borderId="12" xfId="0" applyNumberFormat="1" applyFont="1" applyBorder="1" applyAlignment="1">
      <alignment horizontal="center" vertical="center"/>
    </xf>
    <xf numFmtId="2" fontId="5" fillId="0" borderId="0" xfId="0" applyNumberFormat="1" applyFont="1"/>
    <xf numFmtId="49" fontId="3" fillId="0" borderId="1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49" fontId="3" fillId="0" borderId="0" xfId="0" applyNumberFormat="1" applyFont="1" applyAlignment="1">
      <alignment vertical="center" wrapText="1"/>
    </xf>
    <xf numFmtId="188" fontId="23" fillId="0" borderId="0" xfId="0" applyNumberFormat="1" applyFont="1" applyAlignment="1">
      <alignment horizontal="center" vertical="center"/>
    </xf>
    <xf numFmtId="188" fontId="23" fillId="0" borderId="48" xfId="0" applyNumberFormat="1" applyFont="1" applyBorder="1" applyAlignment="1">
      <alignment horizontal="center" vertical="center"/>
    </xf>
    <xf numFmtId="3" fontId="5" fillId="0" borderId="0" xfId="0" applyNumberFormat="1" applyFont="1" applyAlignment="1">
      <alignment horizontal="center" vertical="center"/>
    </xf>
    <xf numFmtId="0" fontId="7" fillId="0" borderId="0" xfId="0" applyFont="1" applyAlignment="1">
      <alignment horizontal="center" wrapText="1"/>
    </xf>
    <xf numFmtId="0" fontId="7" fillId="0" borderId="0" xfId="0" applyFont="1" applyAlignment="1">
      <alignment wrapText="1"/>
    </xf>
    <xf numFmtId="0" fontId="5" fillId="0" borderId="0" xfId="0" applyFont="1" applyAlignment="1">
      <alignment horizontal="center" vertical="center" wrapText="1"/>
    </xf>
    <xf numFmtId="49" fontId="5" fillId="0" borderId="0" xfId="0" applyNumberFormat="1" applyFont="1" applyAlignment="1">
      <alignment horizontal="left" vertical="center" wrapText="1"/>
    </xf>
    <xf numFmtId="0" fontId="7" fillId="0" borderId="0" xfId="0" applyFont="1" applyAlignment="1">
      <alignment horizontal="center" vertical="center" wrapText="1"/>
    </xf>
    <xf numFmtId="185" fontId="3" fillId="0" borderId="0" xfId="0" applyNumberFormat="1" applyFont="1" applyAlignment="1">
      <alignment vertical="center"/>
    </xf>
    <xf numFmtId="49" fontId="23" fillId="35" borderId="62" xfId="0" applyNumberFormat="1" applyFont="1" applyFill="1" applyBorder="1" applyAlignment="1">
      <alignment vertical="center"/>
    </xf>
    <xf numFmtId="188" fontId="6" fillId="35" borderId="53" xfId="0" applyNumberFormat="1" applyFont="1" applyFill="1" applyBorder="1" applyAlignment="1">
      <alignment horizontal="right" vertical="center"/>
    </xf>
    <xf numFmtId="188" fontId="6" fillId="0" borderId="59" xfId="0" applyNumberFormat="1" applyFont="1" applyBorder="1" applyAlignment="1">
      <alignment horizontal="center" vertical="center"/>
    </xf>
    <xf numFmtId="188" fontId="6" fillId="0" borderId="60" xfId="0" applyNumberFormat="1" applyFont="1" applyBorder="1" applyAlignment="1">
      <alignment horizontal="center" vertical="center"/>
    </xf>
    <xf numFmtId="188" fontId="6" fillId="0" borderId="10" xfId="0" applyNumberFormat="1" applyFont="1" applyBorder="1" applyAlignment="1">
      <alignment horizontal="center" vertical="center"/>
    </xf>
    <xf numFmtId="188" fontId="3" fillId="0" borderId="48" xfId="0" applyNumberFormat="1" applyFont="1" applyBorder="1" applyAlignment="1">
      <alignment horizontal="center" vertical="center"/>
    </xf>
    <xf numFmtId="188" fontId="6" fillId="0" borderId="12" xfId="0" applyNumberFormat="1" applyFont="1" applyBorder="1" applyAlignment="1">
      <alignment horizontal="center" vertical="center"/>
    </xf>
    <xf numFmtId="4" fontId="5" fillId="0" borderId="0" xfId="0" applyNumberFormat="1" applyFont="1" applyAlignment="1">
      <alignment horizontal="center" vertical="center"/>
    </xf>
    <xf numFmtId="188" fontId="6" fillId="35" borderId="54" xfId="0" applyNumberFormat="1" applyFont="1" applyFill="1" applyBorder="1" applyAlignment="1">
      <alignment horizontal="center" vertical="center"/>
    </xf>
    <xf numFmtId="188" fontId="6" fillId="0" borderId="61" xfId="0" applyNumberFormat="1" applyFont="1" applyBorder="1" applyAlignment="1">
      <alignment horizontal="center" vertical="center"/>
    </xf>
    <xf numFmtId="188" fontId="6" fillId="0" borderId="35" xfId="0" applyNumberFormat="1" applyFont="1" applyBorder="1" applyAlignment="1">
      <alignment horizontal="center" vertical="center"/>
    </xf>
    <xf numFmtId="188" fontId="6" fillId="0" borderId="36" xfId="0" applyNumberFormat="1" applyFont="1" applyBorder="1" applyAlignment="1">
      <alignment horizontal="center" vertical="center"/>
    </xf>
    <xf numFmtId="188" fontId="6" fillId="0" borderId="48" xfId="0" applyNumberFormat="1" applyFont="1" applyBorder="1" applyAlignment="1">
      <alignment horizontal="center" vertical="center"/>
    </xf>
  </cellXfs>
  <cellStyles count="56">
    <cellStyle name="Normal" xfId="0"/>
    <cellStyle name="Percent" xfId="15"/>
    <cellStyle name="Currency" xfId="16"/>
    <cellStyle name="Currency [0]" xfId="17"/>
    <cellStyle name="Comma" xfId="18"/>
    <cellStyle name="Comma [0]" xfId="19"/>
    <cellStyle name="40% - Ênfase 4" xfId="20"/>
    <cellStyle name="Porcentagem" xfId="21"/>
    <cellStyle name="Célula Vinculada" xfId="22"/>
    <cellStyle name="Célula de Verificação" xfId="23"/>
    <cellStyle name="Vírgula 2 2" xfId="24"/>
    <cellStyle name="Moeda [0]" xfId="25"/>
    <cellStyle name="20% - Ênfase 3" xfId="26"/>
    <cellStyle name="Moeda" xfId="27"/>
    <cellStyle name="Hyperlink seguido" xfId="28"/>
    <cellStyle name="Hyperlink" xfId="29"/>
    <cellStyle name="40% - Ênfase 2" xfId="30"/>
    <cellStyle name="Observação" xfId="31"/>
    <cellStyle name="Normal 2" xfId="32"/>
    <cellStyle name="40% - Ênfase 6" xfId="33"/>
    <cellStyle name="Texto de Aviso" xfId="34"/>
    <cellStyle name="Título" xfId="35"/>
    <cellStyle name="Texto Explicativo" xfId="36"/>
    <cellStyle name="Ênfase 3" xfId="37"/>
    <cellStyle name="Título 1" xfId="38"/>
    <cellStyle name="Ênfase 4" xfId="39"/>
    <cellStyle name="Título 2" xfId="40"/>
    <cellStyle name="Ênfase 5" xfId="41"/>
    <cellStyle name="Título 3" xfId="42"/>
    <cellStyle name="Ênfase 6" xfId="43"/>
    <cellStyle name="Título 4" xfId="44"/>
    <cellStyle name="Entrada" xfId="45"/>
    <cellStyle name="Saída" xfId="46"/>
    <cellStyle name="Cálculo" xfId="47"/>
    <cellStyle name="Total" xfId="48"/>
    <cellStyle name="40% - Ênfase 1" xfId="49"/>
    <cellStyle name="Bom" xfId="50"/>
    <cellStyle name="Ruim" xfId="51"/>
    <cellStyle name="Neutro" xfId="52"/>
    <cellStyle name="20% - Ênfase 5" xfId="53"/>
    <cellStyle name="Ênfase 1" xfId="54"/>
    <cellStyle name="20% - Ênfase 1" xfId="55"/>
    <cellStyle name="60% - Ênfase 1" xfId="56"/>
    <cellStyle name="20% - Ênfase 6" xfId="57"/>
    <cellStyle name="Ênfase 2" xfId="58"/>
    <cellStyle name="20% - Ênfase 2" xfId="59"/>
    <cellStyle name="60% - Ênfase 2" xfId="60"/>
    <cellStyle name="40% - Ênfase 3" xfId="61"/>
    <cellStyle name="60% - Ênfase 3" xfId="62"/>
    <cellStyle name="20% - Ênfase 4" xfId="63"/>
    <cellStyle name="60% - Ênfase 4" xfId="64"/>
    <cellStyle name="40% - Ênfase 5" xfId="65"/>
    <cellStyle name="60% - Ênfase 5" xfId="66"/>
    <cellStyle name="60% - Ênfase 6" xfId="67"/>
    <cellStyle name="Normal 2 2" xfId="68"/>
    <cellStyle name="Normal 3" xfId="69"/>
  </cellStyles>
  <tableStyles count="0" defaultTableStyle="TableStyleMedium2"/>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100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104775</xdr:rowOff>
    </xdr:from>
    <xdr:to>
      <xdr:col>1</xdr:col>
      <xdr:colOff>190500</xdr:colOff>
      <xdr:row>5</xdr:row>
      <xdr:rowOff>114300</xdr:rowOff>
    </xdr:to>
    <xdr:pic>
      <xdr:nvPicPr>
        <xdr:cNvPr id="2" name="Imagem 2" descr="GFGFG.PNG"/>
        <xdr:cNvPicPr preferRelativeResize="1">
          <a:picLocks noChangeAspect="1"/>
        </xdr:cNvPicPr>
      </xdr:nvPicPr>
      <xdr:blipFill>
        <a:blip r:embed="rId1"/>
        <a:stretch>
          <a:fillRect/>
        </a:stretch>
      </xdr:blipFill>
      <xdr:spPr>
        <a:xfrm>
          <a:off x="76200" y="104775"/>
          <a:ext cx="809625" cy="1076325"/>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66675</xdr:rowOff>
    </xdr:from>
    <xdr:to>
      <xdr:col>2</xdr:col>
      <xdr:colOff>981075</xdr:colOff>
      <xdr:row>6</xdr:row>
      <xdr:rowOff>9525</xdr:rowOff>
    </xdr:to>
    <xdr:pic>
      <xdr:nvPicPr>
        <xdr:cNvPr id="2" name="Imagem 1" descr="GFGFG.PNG"/>
        <xdr:cNvPicPr preferRelativeResize="1">
          <a:picLocks noChangeAspect="1"/>
        </xdr:cNvPicPr>
      </xdr:nvPicPr>
      <xdr:blipFill>
        <a:blip r:embed="rId1"/>
        <a:stretch>
          <a:fillRect/>
        </a:stretch>
      </xdr:blipFill>
      <xdr:spPr>
        <a:xfrm>
          <a:off x="9525" y="66675"/>
          <a:ext cx="2009775" cy="127635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28575</xdr:rowOff>
    </xdr:from>
    <xdr:to>
      <xdr:col>1</xdr:col>
      <xdr:colOff>866775</xdr:colOff>
      <xdr:row>3</xdr:row>
      <xdr:rowOff>85725</xdr:rowOff>
    </xdr:to>
    <xdr:pic>
      <xdr:nvPicPr>
        <xdr:cNvPr id="2" name="Picture 1" descr="logomarca_nova"/>
        <xdr:cNvPicPr preferRelativeResize="1">
          <a:picLocks noChangeAspect="1"/>
        </xdr:cNvPicPr>
      </xdr:nvPicPr>
      <xdr:blipFill>
        <a:blip r:embed="rId1"/>
        <a:stretch>
          <a:fillRect/>
        </a:stretch>
      </xdr:blipFill>
      <xdr:spPr>
        <a:xfrm>
          <a:off x="85725" y="28575"/>
          <a:ext cx="1390650" cy="676275"/>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3</xdr:col>
      <xdr:colOff>0</xdr:colOff>
      <xdr:row>4</xdr:row>
      <xdr:rowOff>104775</xdr:rowOff>
    </xdr:to>
    <xdr:pic>
      <xdr:nvPicPr>
        <xdr:cNvPr id="3" name="Picture 2" descr="logomarca_nova"/>
        <xdr:cNvPicPr preferRelativeResize="1">
          <a:picLocks noChangeAspect="1"/>
        </xdr:cNvPicPr>
      </xdr:nvPicPr>
      <xdr:blipFill>
        <a:blip r:embed="rId1"/>
        <a:stretch>
          <a:fillRect/>
        </a:stretch>
      </xdr:blipFill>
      <xdr:spPr>
        <a:xfrm>
          <a:off x="85725" y="38100"/>
          <a:ext cx="1743075" cy="971550"/>
        </a:xfrm>
        <a:prstGeom prst="rect">
          <a:avLst/>
        </a:prstGeom>
        <a:ln w="9360">
          <a:noFill/>
        </a:ln>
      </xdr:spPr>
    </xdr:pic>
    <xdr:clientData/>
  </xdr:twoCellAnchor>
  <xdr:twoCellAnchor>
    <xdr:from>
      <xdr:col>2</xdr:col>
      <xdr:colOff>219075</xdr:colOff>
      <xdr:row>28</xdr:row>
      <xdr:rowOff>66675</xdr:rowOff>
    </xdr:from>
    <xdr:to>
      <xdr:col>7</xdr:col>
      <xdr:colOff>285750</xdr:colOff>
      <xdr:row>30</xdr:row>
      <xdr:rowOff>114300</xdr:rowOff>
    </xdr:to>
    <xdr:pic>
      <xdr:nvPicPr>
        <xdr:cNvPr id="4" name="Imagem 3"/>
        <xdr:cNvPicPr preferRelativeResize="1">
          <a:picLocks noChangeAspect="1"/>
        </xdr:cNvPicPr>
      </xdr:nvPicPr>
      <xdr:blipFill>
        <a:blip r:embed="rId2"/>
        <a:stretch>
          <a:fillRect/>
        </a:stretch>
      </xdr:blipFill>
      <xdr:spPr>
        <a:xfrm>
          <a:off x="1438275" y="6162675"/>
          <a:ext cx="2990850" cy="428625"/>
        </a:xfrm>
        <a:prstGeom prst="rect">
          <a:avLst/>
        </a:prstGeom>
        <a:ln w="9360">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esktop\SECRETARIA%20DE%20OBRAS%20-%20OURO%20PRETO\TABELAS%20SETORIAIS\SUDECAP\2022.10%20-%20TABELA%20DE%20CONSTRU&#199;&#195;O%20DESONERAD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esktop\CONSORCIO%20SOBERANA\PLANILHAS%20LICITAT&#211;RIAS%20ADES&#195;O%20A%20ATA%20DE%20ARP%20DA%20CISP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sheetNames>
    <sheetDataSet>
      <sheetData sheetId="0">
        <row r="9">
          <cell r="A9" t="str">
            <v>01</v>
          </cell>
          <cell r="C9" t="str">
            <v>INSTALAÇAO DA OBRA</v>
          </cell>
        </row>
        <row r="10">
          <cell r="A10" t="str">
            <v>01.01</v>
          </cell>
          <cell r="B10" t="str">
            <v>SUDECAP</v>
          </cell>
          <cell r="C10" t="str">
            <v>ESCRITORIO DE OBRA</v>
          </cell>
        </row>
        <row r="11">
          <cell r="A11" t="str">
            <v>01.01.07</v>
          </cell>
          <cell r="B11" t="str">
            <v>SUDECAP</v>
          </cell>
          <cell r="C11" t="str">
            <v>ESCRITORIO DA FISCALIZAÇAO TIPO I</v>
          </cell>
          <cell r="L11" t="str">
            <v>UN</v>
          </cell>
          <cell r="M11">
            <v>7742.2</v>
          </cell>
        </row>
        <row r="12">
          <cell r="A12" t="str">
            <v>01.01.09</v>
          </cell>
          <cell r="B12" t="str">
            <v>SUDECAP</v>
          </cell>
          <cell r="C12" t="str">
            <v>ESCRITORIO DE FISCALIZAÇAO TIPO II</v>
          </cell>
          <cell r="L12" t="str">
            <v>UN</v>
          </cell>
          <cell r="M12">
            <v>9092.26</v>
          </cell>
        </row>
        <row r="13">
          <cell r="A13" t="str">
            <v>01.01.12</v>
          </cell>
          <cell r="B13" t="str">
            <v>SUDECAP</v>
          </cell>
          <cell r="C13" t="str">
            <v>ESCRITORIO DA EMPREITEIRA TIPO II</v>
          </cell>
          <cell r="L13" t="str">
            <v>UN</v>
          </cell>
          <cell r="M13">
            <v>9092.26</v>
          </cell>
        </row>
        <row r="14">
          <cell r="A14" t="str">
            <v>01.02</v>
          </cell>
          <cell r="B14" t="str">
            <v>SUDECAP</v>
          </cell>
          <cell r="C14" t="str">
            <v>BARRACAO DE OBRA</v>
          </cell>
        </row>
        <row r="15">
          <cell r="A15" t="str">
            <v>01.02.06</v>
          </cell>
          <cell r="B15" t="str">
            <v>SUDECAP</v>
          </cell>
          <cell r="C15" t="str">
            <v>VESTIARIO TIPO I</v>
          </cell>
          <cell r="L15" t="str">
            <v>UN</v>
          </cell>
          <cell r="M15">
            <v>6296.73</v>
          </cell>
        </row>
        <row r="16">
          <cell r="A16" t="str">
            <v>01.02.07</v>
          </cell>
          <cell r="B16" t="str">
            <v>SUDECAP</v>
          </cell>
          <cell r="C16" t="str">
            <v>VESTIARIO TIPO II</v>
          </cell>
          <cell r="L16" t="str">
            <v>UN</v>
          </cell>
          <cell r="M16">
            <v>12693.72</v>
          </cell>
        </row>
        <row r="17">
          <cell r="A17" t="str">
            <v>01.02.08</v>
          </cell>
          <cell r="B17" t="str">
            <v>SUDECAP</v>
          </cell>
          <cell r="C17" t="str">
            <v>VESTIARIO TIPO III</v>
          </cell>
          <cell r="L17" t="str">
            <v>UN</v>
          </cell>
          <cell r="M17">
            <v>16937.46</v>
          </cell>
        </row>
        <row r="18">
          <cell r="A18" t="str">
            <v>01.02.11</v>
          </cell>
          <cell r="B18" t="str">
            <v>SUDECAP</v>
          </cell>
          <cell r="C18" t="str">
            <v>AREA COBERTA EM TELHA ONDULADA DE FIBROCIMENTO 4MM</v>
          </cell>
          <cell r="L18" t="str">
            <v>M2</v>
          </cell>
          <cell r="M18">
            <v>70.03</v>
          </cell>
        </row>
        <row r="19">
          <cell r="A19" t="str">
            <v>01.02.12</v>
          </cell>
          <cell r="B19" t="str">
            <v>SUDECAP</v>
          </cell>
          <cell r="C19" t="str">
            <v>DEPOSITO E FERRAMENTARIA TIPO I</v>
          </cell>
          <cell r="L19" t="str">
            <v>UN</v>
          </cell>
          <cell r="M19">
            <v>5016.86</v>
          </cell>
        </row>
        <row r="20">
          <cell r="A20" t="str">
            <v>01.02.13</v>
          </cell>
          <cell r="B20" t="str">
            <v>SUDECAP</v>
          </cell>
          <cell r="C20" t="str">
            <v>DEPOSITO E FERRAMENTARIA TIPO II</v>
          </cell>
          <cell r="L20" t="str">
            <v>UN</v>
          </cell>
          <cell r="M20">
            <v>7662.2</v>
          </cell>
        </row>
        <row r="21">
          <cell r="A21" t="str">
            <v>01.02.14</v>
          </cell>
          <cell r="B21" t="str">
            <v>SUDECAP</v>
          </cell>
          <cell r="C21" t="str">
            <v>DEPOSITO E FERRAMENTARIA TIPO III</v>
          </cell>
          <cell r="L21" t="str">
            <v>UN</v>
          </cell>
          <cell r="M21">
            <v>10344.9</v>
          </cell>
        </row>
        <row r="22">
          <cell r="A22" t="str">
            <v>01.02.15</v>
          </cell>
          <cell r="B22" t="str">
            <v>SUDECAP</v>
          </cell>
          <cell r="C22" t="str">
            <v>DEPOSITO DE MATERIAIS ENSACADOS</v>
          </cell>
          <cell r="L22" t="str">
            <v>UN</v>
          </cell>
          <cell r="M22">
            <v>3717.95</v>
          </cell>
        </row>
        <row r="23">
          <cell r="A23" t="str">
            <v>01.02.20</v>
          </cell>
          <cell r="B23" t="str">
            <v>SUDECAP</v>
          </cell>
          <cell r="C23" t="str">
            <v>INSTALAÇAO SANITARIA TIPO I</v>
          </cell>
          <cell r="L23" t="str">
            <v>UN</v>
          </cell>
          <cell r="M23">
            <v>6270.23</v>
          </cell>
        </row>
        <row r="24">
          <cell r="A24" t="str">
            <v>01.02.21</v>
          </cell>
          <cell r="B24" t="str">
            <v>SUDECAP</v>
          </cell>
          <cell r="C24" t="str">
            <v>INSTALAÇAO SANITARIA TIPO II</v>
          </cell>
          <cell r="L24" t="str">
            <v>UN</v>
          </cell>
          <cell r="M24">
            <v>7868.98</v>
          </cell>
        </row>
        <row r="25">
          <cell r="A25" t="str">
            <v>01.02.22</v>
          </cell>
          <cell r="B25" t="str">
            <v>SUDECAP</v>
          </cell>
          <cell r="C25" t="str">
            <v>INSTALAÇAO SANITARIA TIPO III</v>
          </cell>
          <cell r="L25" t="str">
            <v>UN</v>
          </cell>
          <cell r="M25">
            <v>11127.23</v>
          </cell>
        </row>
        <row r="26">
          <cell r="A26" t="str">
            <v>01.02.25</v>
          </cell>
          <cell r="B26" t="str">
            <v>SUDECAP</v>
          </cell>
          <cell r="C26" t="str">
            <v>REFEITORIO TIPO I</v>
          </cell>
          <cell r="L26" t="str">
            <v>UN</v>
          </cell>
          <cell r="M26">
            <v>4941.08</v>
          </cell>
        </row>
        <row r="27">
          <cell r="A27" t="str">
            <v>01.02.26</v>
          </cell>
          <cell r="B27" t="str">
            <v>SUDECAP</v>
          </cell>
          <cell r="C27" t="str">
            <v>REFEITORIO TIPO II</v>
          </cell>
          <cell r="L27" t="str">
            <v>UN</v>
          </cell>
          <cell r="M27">
            <v>5596.86</v>
          </cell>
        </row>
        <row r="28">
          <cell r="A28" t="str">
            <v>01.03</v>
          </cell>
          <cell r="B28" t="str">
            <v>SUDECAP</v>
          </cell>
          <cell r="C28" t="str">
            <v>PLACA DE OBRA AFIXADA COM PEÇAS DE MADEIRA</v>
          </cell>
        </row>
        <row r="29">
          <cell r="A29" t="str">
            <v>01.03.01</v>
          </cell>
          <cell r="B29" t="str">
            <v>SUDECAP</v>
          </cell>
          <cell r="C29" t="str">
            <v>3,00 X 2,00 M EM LONA IMPRESSAO DIGITAL P.SUDECAP</v>
          </cell>
          <cell r="L29" t="str">
            <v>UN</v>
          </cell>
          <cell r="M29">
            <v>2412.43</v>
          </cell>
        </row>
        <row r="30">
          <cell r="A30" t="str">
            <v>01.03.02</v>
          </cell>
          <cell r="B30" t="str">
            <v>SUDECAP</v>
          </cell>
          <cell r="C30" t="str">
            <v>PLACA DE OBRA EM LONA IMPRESSAO DIGITAL P. SUDECAP</v>
          </cell>
          <cell r="L30" t="str">
            <v>M2</v>
          </cell>
          <cell r="M30">
            <v>336.09</v>
          </cell>
        </row>
        <row r="31">
          <cell r="A31" t="str">
            <v>01.03.03</v>
          </cell>
          <cell r="B31" t="str">
            <v>SUDECAP</v>
          </cell>
          <cell r="C31" t="str">
            <v>PLACA DE OBRA EM CHAPA GALVANIZADA ADESIVADA, DIMENSÕES  2,40 X 1,20 M, PADRÃO CEF</v>
          </cell>
          <cell r="L31" t="str">
            <v>M2</v>
          </cell>
          <cell r="M31">
            <v>366.87</v>
          </cell>
        </row>
        <row r="32">
          <cell r="A32" t="str">
            <v>01.04</v>
          </cell>
          <cell r="B32" t="str">
            <v>SUDECAP</v>
          </cell>
          <cell r="C32" t="str">
            <v>TAPUME PADRAO SUDECAP (TIPO I, II E III)</v>
          </cell>
        </row>
        <row r="33">
          <cell r="A33" t="str">
            <v>01.04.01</v>
          </cell>
          <cell r="B33" t="str">
            <v>SUDECAP</v>
          </cell>
          <cell r="C33" t="str">
            <v>COMPENSADO 10MM FIXAÇAO ENTERRADA COM INFORME PBH</v>
          </cell>
          <cell r="L33" t="str">
            <v>M</v>
          </cell>
          <cell r="M33">
            <v>99.35</v>
          </cell>
        </row>
        <row r="34">
          <cell r="A34" t="str">
            <v>01.04.02</v>
          </cell>
          <cell r="B34" t="str">
            <v>SUDECAP</v>
          </cell>
          <cell r="C34" t="str">
            <v>COMPENSADO 10MM FIXAÇAO ENTERRADA SEM INFORME PBH</v>
          </cell>
          <cell r="L34" t="str">
            <v>M</v>
          </cell>
          <cell r="M34">
            <v>99.35</v>
          </cell>
        </row>
        <row r="35">
          <cell r="A35" t="str">
            <v>01.04.03</v>
          </cell>
          <cell r="B35" t="str">
            <v>SUDECAP</v>
          </cell>
          <cell r="C35" t="str">
            <v>COMPENSADO 10MM COM BASE DE CONCRETO C/INFORME PBH</v>
          </cell>
          <cell r="L35" t="str">
            <v>M</v>
          </cell>
          <cell r="M35">
            <v>102.7</v>
          </cell>
        </row>
        <row r="36">
          <cell r="A36" t="str">
            <v>01.04.04</v>
          </cell>
          <cell r="B36" t="str">
            <v>SUDECAP</v>
          </cell>
          <cell r="C36" t="str">
            <v>COMPENSADO 10MM COM BASE DE CONCRETO S/INFORME PBH</v>
          </cell>
          <cell r="L36" t="str">
            <v>M</v>
          </cell>
          <cell r="M36">
            <v>102.7</v>
          </cell>
        </row>
        <row r="37">
          <cell r="A37" t="str">
            <v>01.04.05</v>
          </cell>
          <cell r="B37" t="str">
            <v>SUDECAP</v>
          </cell>
          <cell r="C37" t="str">
            <v>INFORME PUBLIC.LONA IMP.DIGITAL APLICADO EM TAPUME</v>
          </cell>
          <cell r="L37" t="str">
            <v>M2</v>
          </cell>
          <cell r="M37">
            <v>81.9</v>
          </cell>
        </row>
        <row r="38">
          <cell r="A38" t="str">
            <v>01.04.06</v>
          </cell>
          <cell r="B38" t="str">
            <v>SUDECAP</v>
          </cell>
          <cell r="C38" t="str">
            <v>DE TELA GALVANIZADA #2" FIO 14 C/FIXAÇAO ENTERRADA</v>
          </cell>
          <cell r="L38" t="str">
            <v>M</v>
          </cell>
          <cell r="M38">
            <v>50.14</v>
          </cell>
        </row>
        <row r="39">
          <cell r="A39" t="str">
            <v>01.04.07</v>
          </cell>
          <cell r="B39" t="str">
            <v>SUDECAP</v>
          </cell>
          <cell r="C39" t="str">
            <v>DE TELA GALVANIZADA #2" FIO 14 C/BASE DE CONCRETO</v>
          </cell>
          <cell r="L39" t="str">
            <v>M</v>
          </cell>
          <cell r="M39">
            <v>54.75</v>
          </cell>
        </row>
        <row r="40">
          <cell r="A40" t="str">
            <v>01.04.09</v>
          </cell>
          <cell r="B40" t="str">
            <v>SUDECAP</v>
          </cell>
          <cell r="C40" t="str">
            <v>TELA-TAPUME DE POLIPROPILENO H= 1,20 M, INCL. BASE</v>
          </cell>
          <cell r="L40" t="str">
            <v>M</v>
          </cell>
          <cell r="M40">
            <v>8.84</v>
          </cell>
        </row>
        <row r="41">
          <cell r="A41" t="str">
            <v>01.04.10</v>
          </cell>
          <cell r="B41" t="str">
            <v>SUDECAP</v>
          </cell>
          <cell r="C41" t="str">
            <v>PROTEÇAO COM FITA ZEBRADA AMARELA L=7CM E PEÇA 7X7</v>
          </cell>
          <cell r="L41" t="str">
            <v>M</v>
          </cell>
          <cell r="M41">
            <v>7.07</v>
          </cell>
        </row>
        <row r="42">
          <cell r="A42" t="str">
            <v>01.04.11</v>
          </cell>
          <cell r="B42" t="str">
            <v>SUDECAP</v>
          </cell>
          <cell r="C42" t="str">
            <v>FITA ZEBRADA AMARELA PARA SINALIZAÇAO L= 7CM</v>
          </cell>
          <cell r="L42" t="str">
            <v>M</v>
          </cell>
          <cell r="M42">
            <v>2.75</v>
          </cell>
        </row>
        <row r="43">
          <cell r="A43" t="str">
            <v>01.04.12</v>
          </cell>
          <cell r="B43" t="str">
            <v>SUDECAP</v>
          </cell>
          <cell r="C43" t="str">
            <v>TAPUME METÁLICO COM BASE DE CONCRETO </v>
          </cell>
          <cell r="L43" t="str">
            <v>M2</v>
          </cell>
          <cell r="M43">
            <v>46.35</v>
          </cell>
        </row>
        <row r="44">
          <cell r="A44" t="str">
            <v>01.04.13</v>
          </cell>
          <cell r="C44" t="str">
            <v>TAPUME METÁLICO COM BASE ENTERRADA</v>
          </cell>
          <cell r="L44" t="str">
            <v>M2</v>
          </cell>
          <cell r="M44">
            <v>44.46</v>
          </cell>
        </row>
        <row r="45">
          <cell r="A45" t="str">
            <v>01.04.14</v>
          </cell>
          <cell r="C45" t="str">
            <v>TAPUME METÁLICO COM TELA E BASE DE CONCRETO</v>
          </cell>
          <cell r="L45" t="str">
            <v>M2</v>
          </cell>
          <cell r="M45">
            <v>42.49</v>
          </cell>
        </row>
        <row r="46">
          <cell r="A46" t="str">
            <v>01.04.15</v>
          </cell>
          <cell r="C46" t="str">
            <v>TAPUME METÁLICO COM TELA E BASE ENTERRADA</v>
          </cell>
          <cell r="L46" t="str">
            <v>M2</v>
          </cell>
          <cell r="M46">
            <v>40.6</v>
          </cell>
        </row>
        <row r="47">
          <cell r="A47" t="str">
            <v>01.04.20</v>
          </cell>
          <cell r="B47" t="str">
            <v>SUDECAP</v>
          </cell>
          <cell r="C47" t="str">
            <v>REMANEJAMENTO DE TAPUME</v>
          </cell>
          <cell r="L47" t="str">
            <v>M</v>
          </cell>
          <cell r="M47">
            <v>7.1</v>
          </cell>
        </row>
        <row r="48">
          <cell r="A48" t="str">
            <v>01.05</v>
          </cell>
          <cell r="B48" t="str">
            <v>SUDECAP</v>
          </cell>
          <cell r="C48" t="str">
            <v>CERCA PADRAO SUDECAP</v>
          </cell>
        </row>
        <row r="49">
          <cell r="A49" t="str">
            <v>01.05.05</v>
          </cell>
          <cell r="B49" t="str">
            <v>SUDECAP</v>
          </cell>
          <cell r="C49" t="str">
            <v>TIPO 1 - PECA 8X8 CADA 2,00M E 5 FIOS ARAME GALVANIZADO</v>
          </cell>
          <cell r="L49" t="str">
            <v>M</v>
          </cell>
          <cell r="M49">
            <v>16.21</v>
          </cell>
        </row>
        <row r="50">
          <cell r="A50" t="str">
            <v>01.06</v>
          </cell>
          <cell r="B50" t="str">
            <v>SUDECAP</v>
          </cell>
          <cell r="C50" t="str">
            <v>INSTALAÇAO PROVISORIA - CONCESSIONARIA</v>
          </cell>
        </row>
        <row r="51">
          <cell r="A51" t="str">
            <v>01.06.01</v>
          </cell>
          <cell r="B51" t="str">
            <v>SUDECAP</v>
          </cell>
          <cell r="C51" t="str">
            <v>PADRÃO CEMIG PROVISÓRIO TIPO C3, DEMANDA PROVÁVEL DE 23,1 ATÉ 27,0KW (3F+N)</v>
          </cell>
          <cell r="L51" t="str">
            <v>UN</v>
          </cell>
          <cell r="M51">
            <v>796.63</v>
          </cell>
        </row>
        <row r="52">
          <cell r="A52" t="str">
            <v>01.06.05</v>
          </cell>
          <cell r="B52" t="str">
            <v>SUDECAP</v>
          </cell>
          <cell r="C52" t="str">
            <v>PADRAO COPASA - KIT CAVALTE METAL E REGISTRO 3/4"</v>
          </cell>
          <cell r="L52" t="str">
            <v>UN</v>
          </cell>
          <cell r="M52">
            <v>442.91</v>
          </cell>
        </row>
        <row r="53">
          <cell r="A53" t="str">
            <v>01.07</v>
          </cell>
          <cell r="B53" t="str">
            <v>SUDECAP</v>
          </cell>
          <cell r="C53" t="str">
            <v>FOSSA E SUMIDOURO</v>
          </cell>
        </row>
        <row r="54">
          <cell r="A54" t="str">
            <v>01.07.02</v>
          </cell>
          <cell r="B54" t="str">
            <v>SUDECAP</v>
          </cell>
          <cell r="C54" t="str">
            <v>FOSSA SEPTICA E SUMIDOURO DN=1,20M H=4,00M</v>
          </cell>
          <cell r="L54" t="str">
            <v>UN</v>
          </cell>
          <cell r="M54">
            <v>615.91</v>
          </cell>
        </row>
        <row r="55">
          <cell r="A55" t="str">
            <v>01.08</v>
          </cell>
          <cell r="B55" t="str">
            <v>SUDECAP</v>
          </cell>
          <cell r="C55" t="str">
            <v>REDE INTERNA E PROVISORIA DE AGUA E ESGOTO</v>
          </cell>
        </row>
        <row r="56">
          <cell r="A56" t="str">
            <v>01.08.01</v>
          </cell>
          <cell r="B56" t="str">
            <v>SUDECAP</v>
          </cell>
          <cell r="C56" t="str">
            <v>TUBO PVC      D= 100 MM</v>
          </cell>
          <cell r="L56" t="str">
            <v>M</v>
          </cell>
          <cell r="M56">
            <v>24.34</v>
          </cell>
        </row>
        <row r="57">
          <cell r="A57" t="str">
            <v>01.08.02</v>
          </cell>
          <cell r="B57" t="str">
            <v>SUDECAP</v>
          </cell>
          <cell r="C57" t="str">
            <v>TUBO PVC      D= 150 MM</v>
          </cell>
          <cell r="L57" t="str">
            <v>M</v>
          </cell>
          <cell r="M57">
            <v>51.11</v>
          </cell>
        </row>
        <row r="58">
          <cell r="A58" t="str">
            <v>01.08.03</v>
          </cell>
          <cell r="B58" t="str">
            <v>SUDECAP</v>
          </cell>
          <cell r="C58" t="str">
            <v>TUBO PVC      D= 200 MM</v>
          </cell>
          <cell r="L58" t="str">
            <v>M</v>
          </cell>
          <cell r="M58">
            <v>102.56</v>
          </cell>
        </row>
        <row r="59">
          <cell r="A59" t="str">
            <v>01.08.04</v>
          </cell>
          <cell r="B59" t="str">
            <v>SUDECAP</v>
          </cell>
          <cell r="C59" t="str">
            <v>TUBO PVC      D= 250 MM</v>
          </cell>
          <cell r="L59" t="str">
            <v>M</v>
          </cell>
          <cell r="M59">
            <v>143.91</v>
          </cell>
        </row>
        <row r="60">
          <cell r="A60" t="str">
            <v>01.08.20</v>
          </cell>
          <cell r="B60" t="str">
            <v>SUDECAP</v>
          </cell>
          <cell r="C60" t="str">
            <v>TUBO PVC AGUA SOLDA E CONEXOES D=20MM (1/2")</v>
          </cell>
          <cell r="L60" t="str">
            <v>M</v>
          </cell>
          <cell r="M60">
            <v>6.37</v>
          </cell>
        </row>
        <row r="61">
          <cell r="A61" t="str">
            <v>01.08.21</v>
          </cell>
          <cell r="B61" t="str">
            <v>SUDECAP</v>
          </cell>
          <cell r="C61" t="str">
            <v>TUBO PVC AGUA SOLDA E CONEXOES D=25MM (3/4")</v>
          </cell>
          <cell r="L61" t="str">
            <v>M</v>
          </cell>
          <cell r="M61">
            <v>6.68</v>
          </cell>
        </row>
        <row r="62">
          <cell r="A62" t="str">
            <v>01.09</v>
          </cell>
          <cell r="B62" t="str">
            <v>SUDECAP</v>
          </cell>
          <cell r="C62" t="str">
            <v>CONTAINER 6,0X2,30X2,82 M COM ISOLAMENTO TERMICO</v>
          </cell>
        </row>
        <row r="63">
          <cell r="A63" t="str">
            <v>01.09.01</v>
          </cell>
          <cell r="B63" t="str">
            <v>SUDECAP</v>
          </cell>
          <cell r="C63" t="str">
            <v>MOBILIZACAO DE CONTAINER</v>
          </cell>
          <cell r="L63" t="str">
            <v>UN</v>
          </cell>
          <cell r="M63">
            <v>600</v>
          </cell>
        </row>
        <row r="64">
          <cell r="A64" t="str">
            <v>01.09.02</v>
          </cell>
          <cell r="B64" t="str">
            <v>SUDECAP</v>
          </cell>
          <cell r="C64" t="str">
            <v>ESCRITORIO COM AR CONDICIONADO</v>
          </cell>
          <cell r="L64" t="str">
            <v>MES</v>
          </cell>
          <cell r="M64">
            <v>850</v>
          </cell>
        </row>
        <row r="65">
          <cell r="A65" t="str">
            <v>01.09.03</v>
          </cell>
          <cell r="B65" t="str">
            <v>SUDECAP</v>
          </cell>
          <cell r="C65" t="str">
            <v>ESCRITORIO COM AR CONDICIONADO E SANITARIO</v>
          </cell>
          <cell r="L65" t="str">
            <v>MES</v>
          </cell>
          <cell r="M65">
            <v>930</v>
          </cell>
        </row>
        <row r="66">
          <cell r="A66" t="str">
            <v>01.09.05</v>
          </cell>
          <cell r="B66" t="str">
            <v>SUDECAP</v>
          </cell>
          <cell r="C66" t="str">
            <v>VESTIARIO COM 7 CHUVEIROS E 2 LAVATORIOS</v>
          </cell>
          <cell r="L66" t="str">
            <v>MES</v>
          </cell>
          <cell r="M66">
            <v>1100</v>
          </cell>
        </row>
        <row r="67">
          <cell r="A67" t="str">
            <v>01.09.06</v>
          </cell>
          <cell r="B67" t="str">
            <v>SUDECAP</v>
          </cell>
          <cell r="C67" t="str">
            <v>VESTIARIO BOX 7 SANIT. 2 LAVAT. 1 MICTORIO</v>
          </cell>
          <cell r="L67" t="str">
            <v>MES</v>
          </cell>
          <cell r="M67">
            <v>1100</v>
          </cell>
        </row>
        <row r="68">
          <cell r="A68" t="str">
            <v>01.09.07</v>
          </cell>
          <cell r="B68" t="str">
            <v>SUDECAP</v>
          </cell>
          <cell r="C68" t="str">
            <v>VESTIARIO 4 CHUV. 3 SANIT. 1LAVAT. 1 MICT.</v>
          </cell>
          <cell r="L68" t="str">
            <v>MES</v>
          </cell>
          <cell r="M68">
            <v>850</v>
          </cell>
        </row>
        <row r="69">
          <cell r="A69" t="str">
            <v>01.09.08</v>
          </cell>
          <cell r="B69" t="str">
            <v>SUDECAP</v>
          </cell>
          <cell r="C69" t="str">
            <v>VESTIARIO</v>
          </cell>
          <cell r="L69" t="str">
            <v>MES</v>
          </cell>
          <cell r="M69">
            <v>650</v>
          </cell>
        </row>
        <row r="70">
          <cell r="A70" t="str">
            <v>01.09.09</v>
          </cell>
          <cell r="B70" t="str">
            <v>SUDECAP</v>
          </cell>
          <cell r="C70" t="str">
            <v>REFEITORIO</v>
          </cell>
          <cell r="L70" t="str">
            <v>MES</v>
          </cell>
          <cell r="M70">
            <v>650</v>
          </cell>
        </row>
        <row r="71">
          <cell r="A71" t="str">
            <v>01.09.10</v>
          </cell>
          <cell r="B71" t="str">
            <v>SUDECAP</v>
          </cell>
          <cell r="C71" t="str">
            <v>DEPOSITO E FERRAMENTARIA COM LAVATORIO</v>
          </cell>
          <cell r="L71" t="str">
            <v>MES</v>
          </cell>
          <cell r="M71">
            <v>730</v>
          </cell>
        </row>
        <row r="72">
          <cell r="A72" t="str">
            <v>01.09.11</v>
          </cell>
          <cell r="B72" t="str">
            <v>SUDECAP</v>
          </cell>
          <cell r="C72" t="str">
            <v>DESMOBILIZAÇÃO DE CONTAINER</v>
          </cell>
          <cell r="L72" t="str">
            <v>UN</v>
          </cell>
          <cell r="M72">
            <v>600</v>
          </cell>
        </row>
        <row r="73">
          <cell r="A73" t="str">
            <v>01.09.12</v>
          </cell>
          <cell r="B73" t="str">
            <v>SUDECAP</v>
          </cell>
          <cell r="C73" t="str">
            <v>INSTALAÇÕES PARA CONTAINERS TIPO ESCRITORIO</v>
          </cell>
          <cell r="L73" t="str">
            <v>UN</v>
          </cell>
          <cell r="M73">
            <v>748.98</v>
          </cell>
        </row>
        <row r="74">
          <cell r="A74" t="str">
            <v>01.09.13</v>
          </cell>
          <cell r="B74" t="str">
            <v>SUDECAP</v>
          </cell>
          <cell r="C74" t="str">
            <v>INSTALAÇÕES PARA CONTAINER VESTIARIO COM BANCO E ARMÁRIO</v>
          </cell>
          <cell r="L74" t="str">
            <v>UN</v>
          </cell>
          <cell r="M74">
            <v>224.39</v>
          </cell>
        </row>
        <row r="75">
          <cell r="A75" t="str">
            <v>01.09.14</v>
          </cell>
          <cell r="B75" t="str">
            <v>SUDECAP</v>
          </cell>
          <cell r="C75" t="str">
            <v>INSTALAÇÕES PARA CONTAINER REFEITORIO</v>
          </cell>
          <cell r="L75" t="str">
            <v>UN</v>
          </cell>
          <cell r="M75">
            <v>227.55</v>
          </cell>
        </row>
        <row r="76">
          <cell r="A76" t="str">
            <v>01.09.15</v>
          </cell>
          <cell r="B76" t="str">
            <v>SUDECAP</v>
          </cell>
          <cell r="C76" t="str">
            <v>INSTALAÇÕES PARA CONTAINER DEPOSITO E FERRAMENTARIA COM LAVATORIO</v>
          </cell>
          <cell r="L76" t="str">
            <v>UN</v>
          </cell>
          <cell r="M76">
            <v>381.11</v>
          </cell>
        </row>
        <row r="77">
          <cell r="A77" t="str">
            <v>01.09.16</v>
          </cell>
          <cell r="B77" t="str">
            <v>SUDECAP</v>
          </cell>
          <cell r="C77" t="str">
            <v>CAIXA DÁGUA DE 1000L PARA ABASTECIMENTO DE CONTAINERS</v>
          </cell>
          <cell r="L77" t="str">
            <v>UN</v>
          </cell>
          <cell r="M77">
            <v>261.63</v>
          </cell>
        </row>
        <row r="78">
          <cell r="A78" t="str">
            <v>01.10</v>
          </cell>
          <cell r="B78" t="str">
            <v>SUDECAP</v>
          </cell>
          <cell r="C78" t="str">
            <v>BANHEIRO QUIMICO</v>
          </cell>
        </row>
        <row r="79">
          <cell r="A79" t="str">
            <v>01.10.01</v>
          </cell>
          <cell r="B79" t="str">
            <v>SUDECAP</v>
          </cell>
          <cell r="C79" t="str">
            <v>BANHEIRO QUIMICO 110X120X230CM COM MANUTENCAO</v>
          </cell>
          <cell r="L79" t="str">
            <v>MES</v>
          </cell>
          <cell r="M79">
            <v>680</v>
          </cell>
        </row>
        <row r="80">
          <cell r="A80" t="str">
            <v>01.10.02</v>
          </cell>
          <cell r="B80" t="str">
            <v>SUDECAP</v>
          </cell>
          <cell r="C80" t="str">
            <v>BANHEIRO QUÍMICO E REBOQUE PARA TRANSPORTE DE BANHEIRO QUÍMICO</v>
          </cell>
          <cell r="L80" t="str">
            <v>MES</v>
          </cell>
          <cell r="M80">
            <v>1022.1</v>
          </cell>
        </row>
        <row r="81">
          <cell r="A81" t="str">
            <v>01.11</v>
          </cell>
          <cell r="B81" t="str">
            <v>SUDECAP</v>
          </cell>
          <cell r="C81" t="str">
            <v>SINALIZAÇAO</v>
          </cell>
        </row>
        <row r="82">
          <cell r="A82" t="str">
            <v>01.11.01</v>
          </cell>
          <cell r="B82" t="str">
            <v>SUDECAP</v>
          </cell>
          <cell r="C82" t="str">
            <v>PLACA 1,0X0,60M DUPLA FACE CH.GALV. 26 EM CAVALETE</v>
          </cell>
          <cell r="L82" t="str">
            <v>UNMES</v>
          </cell>
          <cell r="M82">
            <v>27.34</v>
          </cell>
        </row>
        <row r="83">
          <cell r="A83" t="str">
            <v>01.11.02</v>
          </cell>
          <cell r="B83" t="str">
            <v>SUDECAP</v>
          </cell>
          <cell r="C83" t="str">
            <v>PLACA 1,0X0,60M CH.26 EM CAVALETE METALON 20X20MM</v>
          </cell>
          <cell r="L83" t="str">
            <v>UNMES</v>
          </cell>
          <cell r="M83">
            <v>16.6</v>
          </cell>
        </row>
        <row r="84">
          <cell r="A84" t="str">
            <v>01.11.03</v>
          </cell>
          <cell r="B84" t="str">
            <v>SUDECAP</v>
          </cell>
          <cell r="C84" t="str">
            <v>PLACA 0,50X0,50M DUPLA FACE CH.GALV.22 EM CAVALETE</v>
          </cell>
          <cell r="L84" t="str">
            <v>UNMES</v>
          </cell>
          <cell r="M84">
            <v>14.8</v>
          </cell>
        </row>
        <row r="85">
          <cell r="A85" t="str">
            <v>01.11.04</v>
          </cell>
          <cell r="B85" t="str">
            <v>SUDECAP</v>
          </cell>
          <cell r="C85" t="str">
            <v>PLACA 0,50X0,50M CH.GALV.22 CAVALETE METALON 20X20</v>
          </cell>
          <cell r="L85" t="str">
            <v>UNMES</v>
          </cell>
          <cell r="M85">
            <v>12.8</v>
          </cell>
        </row>
        <row r="86">
          <cell r="A86" t="str">
            <v>01.11.05</v>
          </cell>
          <cell r="B86" t="str">
            <v>SUDECAP</v>
          </cell>
          <cell r="C86" t="str">
            <v>FAIXA 6,0X0,80M TECIDO MORIM SUPORTE EM EUCALIPTO</v>
          </cell>
          <cell r="L86" t="str">
            <v>UN</v>
          </cell>
          <cell r="M86">
            <v>200.79</v>
          </cell>
        </row>
        <row r="87">
          <cell r="A87" t="str">
            <v>01.11.06</v>
          </cell>
          <cell r="B87" t="str">
            <v>SUDECAP</v>
          </cell>
          <cell r="C87" t="str">
            <v>CONE MASTER 75CM BASE DE BORRACHA CORPO POLIETILEN</v>
          </cell>
          <cell r="L87" t="str">
            <v>UN</v>
          </cell>
          <cell r="M87">
            <v>81.14</v>
          </cell>
        </row>
        <row r="88">
          <cell r="A88" t="str">
            <v>01.11.07</v>
          </cell>
          <cell r="B88" t="str">
            <v>SUDECAP</v>
          </cell>
          <cell r="C88" t="str">
            <v>CONE EM PVC H= 75 CM</v>
          </cell>
          <cell r="L88" t="str">
            <v>UN</v>
          </cell>
          <cell r="M88">
            <v>40.4</v>
          </cell>
        </row>
        <row r="89">
          <cell r="A89" t="str">
            <v>01.11.08</v>
          </cell>
          <cell r="B89" t="str">
            <v>SUDECAP</v>
          </cell>
          <cell r="C89" t="str">
            <v>SINALIZADOR ELET.MONOLIGHT LED 60 A 70 FLASHES/MIN</v>
          </cell>
          <cell r="L89" t="str">
            <v>UN</v>
          </cell>
          <cell r="M89">
            <v>142.09</v>
          </cell>
        </row>
        <row r="90">
          <cell r="A90" t="str">
            <v>01.12</v>
          </cell>
          <cell r="C90" t="str">
            <v>VISTORIA CAUTELAR</v>
          </cell>
        </row>
        <row r="91">
          <cell r="A91" t="str">
            <v>01.12.01</v>
          </cell>
          <cell r="B91" t="str">
            <v>SUDECAP</v>
          </cell>
          <cell r="C91" t="str">
            <v>VISTORIA CAUTELAR - ÁREA CONSTRUÍDA &lt;= 100M2</v>
          </cell>
          <cell r="L91" t="str">
            <v>UN</v>
          </cell>
          <cell r="M91">
            <v>291.22</v>
          </cell>
        </row>
        <row r="92">
          <cell r="A92" t="str">
            <v>01.12.02</v>
          </cell>
          <cell r="B92" t="str">
            <v>SUDECAP</v>
          </cell>
          <cell r="C92" t="str">
            <v>VISTORIA CAUTELAR - 101M2 &lt; ÁREA CONSTRUÍDA &lt;= 200M2</v>
          </cell>
          <cell r="L92" t="str">
            <v>UN</v>
          </cell>
          <cell r="M92">
            <v>362.44</v>
          </cell>
        </row>
        <row r="93">
          <cell r="A93" t="str">
            <v>01.12.03</v>
          </cell>
          <cell r="B93" t="str">
            <v>SUDECAP</v>
          </cell>
          <cell r="C93" t="str">
            <v>VISTORIA CAUTELAR - 201M2 &lt; ÁREA CONSTRUÍDA &lt;= 500M2</v>
          </cell>
          <cell r="L93" t="str">
            <v>UN</v>
          </cell>
          <cell r="M93">
            <v>482.5</v>
          </cell>
        </row>
        <row r="94">
          <cell r="A94" t="str">
            <v>01.12.04</v>
          </cell>
          <cell r="B94" t="str">
            <v>SUDECAP</v>
          </cell>
          <cell r="C94" t="str">
            <v>VISTORIA CAUTELAR - 501M2 &lt; ÁREA CONSTRUÍDA &lt;= 2000M2</v>
          </cell>
          <cell r="L94" t="str">
            <v>UN</v>
          </cell>
          <cell r="M94">
            <v>700.34</v>
          </cell>
        </row>
        <row r="95">
          <cell r="A95" t="str">
            <v>01.12.05</v>
          </cell>
          <cell r="B95" t="str">
            <v>SUDECAP</v>
          </cell>
          <cell r="C95" t="str">
            <v>VISTORIA CAUTELAR - 2001M2 &lt; ÁREA CONSTRUÍDA &lt;= 7000M2</v>
          </cell>
          <cell r="L95" t="str">
            <v>UN</v>
          </cell>
          <cell r="M95">
            <v>1172.25</v>
          </cell>
        </row>
        <row r="96">
          <cell r="A96" t="str">
            <v>01.12.06</v>
          </cell>
          <cell r="B96" t="str">
            <v>SUDECAP</v>
          </cell>
          <cell r="C96" t="str">
            <v>VISTORIA CAUTELAR - ÁREA CONSTRUÍDA &gt; 7001M2</v>
          </cell>
          <cell r="L96" t="str">
            <v>UN</v>
          </cell>
          <cell r="M96">
            <v>1652.62</v>
          </cell>
        </row>
        <row r="97">
          <cell r="A97" t="str">
            <v>01.17</v>
          </cell>
          <cell r="B97" t="str">
            <v>SUDECAP</v>
          </cell>
          <cell r="C97" t="str">
            <v>LOCAÇAO DE OBRA</v>
          </cell>
        </row>
        <row r="98">
          <cell r="A98" t="str">
            <v>01.17.01</v>
          </cell>
          <cell r="B98" t="str">
            <v>SUDECAP</v>
          </cell>
          <cell r="C98" t="str">
            <v>GABARITO</v>
          </cell>
          <cell r="L98" t="str">
            <v>M</v>
          </cell>
          <cell r="M98">
            <v>28.63</v>
          </cell>
        </row>
        <row r="99">
          <cell r="A99" t="str">
            <v>01.29</v>
          </cell>
          <cell r="B99" t="str">
            <v>SUDECAP</v>
          </cell>
          <cell r="C99" t="str">
            <v>ANDAIME FACHADEIRO</v>
          </cell>
        </row>
        <row r="100">
          <cell r="A100" t="str">
            <v>01.29.01</v>
          </cell>
          <cell r="B100" t="str">
            <v>SUDECAP</v>
          </cell>
          <cell r="C100" t="str">
            <v>ANDAIME FACHADEIRO INCLUSIVE FORRO METALICO</v>
          </cell>
          <cell r="L100" t="str">
            <v>M2MES</v>
          </cell>
          <cell r="M100">
            <v>11</v>
          </cell>
        </row>
        <row r="101">
          <cell r="A101" t="str">
            <v>01.29.02</v>
          </cell>
          <cell r="B101" t="str">
            <v>SUDECAP</v>
          </cell>
          <cell r="C101" t="str">
            <v>GUARDA CORPO MADEIRA L= 15 CM P/ ANDAIME FACHADEIRO</v>
          </cell>
          <cell r="L101" t="str">
            <v>M2</v>
          </cell>
          <cell r="M101">
            <v>8.82</v>
          </cell>
        </row>
        <row r="102">
          <cell r="A102" t="str">
            <v>01.29.03</v>
          </cell>
          <cell r="B102" t="str">
            <v>SUDECAP</v>
          </cell>
          <cell r="C102" t="str">
            <v>MONTAGEM DE ANDAIME FACHADEIRO</v>
          </cell>
          <cell r="L102" t="str">
            <v>M2</v>
          </cell>
          <cell r="M102">
            <v>1.8</v>
          </cell>
        </row>
        <row r="103">
          <cell r="A103" t="str">
            <v>01.29.04</v>
          </cell>
          <cell r="B103" t="str">
            <v>SUDECAP</v>
          </cell>
          <cell r="C103" t="str">
            <v>DESMONTAGEM DE ANDAIME FACHADEIRO</v>
          </cell>
          <cell r="L103" t="str">
            <v>M2</v>
          </cell>
          <cell r="M103">
            <v>1.8</v>
          </cell>
        </row>
        <row r="104">
          <cell r="A104" t="str">
            <v>01.30</v>
          </cell>
          <cell r="B104" t="str">
            <v>SUDECAP</v>
          </cell>
          <cell r="C104" t="str">
            <v>MONTAGEM E DESMONTAGEM DE ANDAIME</v>
          </cell>
        </row>
        <row r="105">
          <cell r="A105" t="str">
            <v>01.30.02</v>
          </cell>
          <cell r="B105" t="str">
            <v>SUDECAP</v>
          </cell>
          <cell r="C105" t="str">
            <v>ANDAIME INTERNO P/EXEC. DE ALVENARIA ALT. ATE 3,5M</v>
          </cell>
          <cell r="L105" t="str">
            <v>M2</v>
          </cell>
          <cell r="M105">
            <v>14.59</v>
          </cell>
        </row>
        <row r="106">
          <cell r="A106" t="str">
            <v>01.30.03</v>
          </cell>
          <cell r="B106" t="str">
            <v>SUDECAP</v>
          </cell>
          <cell r="C106" t="str">
            <v>ANDAIME INTERNO DE MADEIRA P/ REVESTIMENTO DE TETO</v>
          </cell>
          <cell r="L106" t="str">
            <v>M2</v>
          </cell>
          <cell r="M106">
            <v>15.44</v>
          </cell>
        </row>
        <row r="107">
          <cell r="A107" t="str">
            <v>02</v>
          </cell>
          <cell r="C107" t="str">
            <v>DEMOLIÇOES E REMOÇOES</v>
          </cell>
        </row>
        <row r="108">
          <cell r="A108" t="str">
            <v>02.01</v>
          </cell>
          <cell r="B108" t="str">
            <v>SUDECAP</v>
          </cell>
          <cell r="C108" t="str">
            <v>REMOÇAO DE TELHA INCLUSIVE EMPILHAMENTO</v>
          </cell>
        </row>
        <row r="109">
          <cell r="A109" t="str">
            <v>02.01.01</v>
          </cell>
          <cell r="B109" t="str">
            <v>SUDECAP</v>
          </cell>
          <cell r="C109" t="str">
            <v>METALICA OU PVC</v>
          </cell>
          <cell r="L109" t="str">
            <v>M2</v>
          </cell>
          <cell r="M109">
            <v>4</v>
          </cell>
        </row>
        <row r="110">
          <cell r="A110" t="str">
            <v>02.01.03</v>
          </cell>
          <cell r="B110" t="str">
            <v>SUDECAP</v>
          </cell>
          <cell r="C110" t="str">
            <v>TIPO CALHA DE FIBROCIMENTO</v>
          </cell>
          <cell r="L110" t="str">
            <v>M2</v>
          </cell>
          <cell r="M110">
            <v>9.59</v>
          </cell>
        </row>
        <row r="111">
          <cell r="A111" t="str">
            <v>02.01.05</v>
          </cell>
          <cell r="B111" t="str">
            <v>SUDECAP</v>
          </cell>
          <cell r="C111" t="str">
            <v>ONDULADA DE FIBROCIMENTO</v>
          </cell>
          <cell r="L111" t="str">
            <v>M2</v>
          </cell>
          <cell r="M111">
            <v>7.99</v>
          </cell>
        </row>
        <row r="112">
          <cell r="A112" t="str">
            <v>02.01.07</v>
          </cell>
          <cell r="B112" t="str">
            <v>SUDECAP</v>
          </cell>
          <cell r="C112" t="str">
            <v>CERAMICA COLONIAL OU FRANCESA</v>
          </cell>
          <cell r="L112" t="str">
            <v>M2</v>
          </cell>
          <cell r="M112">
            <v>9.59</v>
          </cell>
        </row>
        <row r="113">
          <cell r="A113" t="str">
            <v>02.02</v>
          </cell>
          <cell r="B113" t="str">
            <v>SUDECAP</v>
          </cell>
          <cell r="C113" t="str">
            <v>REMOÇAO DE CALHA, RUFO E CONDUTOR,INCL.AFASTAMENTO</v>
          </cell>
        </row>
        <row r="114">
          <cell r="A114" t="str">
            <v>02.02.01</v>
          </cell>
          <cell r="B114" t="str">
            <v>SUDECAP</v>
          </cell>
          <cell r="C114" t="str">
            <v>DE CALHA GALVANIZADA OU PVC</v>
          </cell>
          <cell r="L114" t="str">
            <v>M</v>
          </cell>
          <cell r="M114">
            <v>4.79</v>
          </cell>
        </row>
        <row r="115">
          <cell r="A115" t="str">
            <v>02.02.05</v>
          </cell>
          <cell r="B115" t="str">
            <v>SUDECAP</v>
          </cell>
          <cell r="C115" t="str">
            <v>DE RUFO DE CHAPA GALVANIZADA</v>
          </cell>
          <cell r="L115" t="str">
            <v>M</v>
          </cell>
          <cell r="M115">
            <v>3.2</v>
          </cell>
        </row>
        <row r="116">
          <cell r="A116" t="str">
            <v>02.02.10</v>
          </cell>
          <cell r="B116" t="str">
            <v>SUDECAP</v>
          </cell>
          <cell r="C116" t="str">
            <v>DE CONDUTOR DE CHAPA GALVANIZADA OU PVC</v>
          </cell>
          <cell r="L116" t="str">
            <v>M</v>
          </cell>
          <cell r="M116">
            <v>3.2</v>
          </cell>
        </row>
        <row r="117">
          <cell r="A117" t="str">
            <v>02.03</v>
          </cell>
          <cell r="B117" t="str">
            <v>SUDECAP</v>
          </cell>
          <cell r="C117" t="str">
            <v>REMOÇAO DE ENGRADAMENTO DE TELHADO INCL.EMPILHAM.</v>
          </cell>
        </row>
        <row r="118">
          <cell r="A118" t="str">
            <v>02.03.01</v>
          </cell>
          <cell r="B118" t="str">
            <v>SUDECAP</v>
          </cell>
          <cell r="C118" t="str">
            <v>DE TELHA METALICA OU PVC</v>
          </cell>
          <cell r="L118" t="str">
            <v>M2</v>
          </cell>
          <cell r="M118">
            <v>5.39</v>
          </cell>
        </row>
        <row r="119">
          <cell r="A119" t="str">
            <v>02.03.03</v>
          </cell>
          <cell r="B119" t="str">
            <v>SUDECAP</v>
          </cell>
          <cell r="C119" t="str">
            <v>DE TELHA TIPO CALHA DE FIBROCIMENTO</v>
          </cell>
          <cell r="L119" t="str">
            <v>M2</v>
          </cell>
          <cell r="M119">
            <v>2.69</v>
          </cell>
        </row>
        <row r="120">
          <cell r="A120" t="str">
            <v>02.03.05</v>
          </cell>
          <cell r="B120" t="str">
            <v>SUDECAP</v>
          </cell>
          <cell r="C120" t="str">
            <v>DE TELHA ONDULADA DE FIBROCIMENTO</v>
          </cell>
          <cell r="L120" t="str">
            <v>M2</v>
          </cell>
          <cell r="M120">
            <v>5.39</v>
          </cell>
        </row>
        <row r="121">
          <cell r="A121" t="str">
            <v>02.03.07</v>
          </cell>
          <cell r="B121" t="str">
            <v>SUDECAP</v>
          </cell>
          <cell r="C121" t="str">
            <v>DE TELHA CERAMICA, COLONIAL OU FRANCESA</v>
          </cell>
          <cell r="L121" t="str">
            <v>M2</v>
          </cell>
          <cell r="M121">
            <v>7.58</v>
          </cell>
        </row>
        <row r="122">
          <cell r="A122" t="str">
            <v>02.04</v>
          </cell>
          <cell r="B122" t="str">
            <v>SUDECAP</v>
          </cell>
          <cell r="C122" t="str">
            <v>REMOÇAO DE FORRO INCLUSIVE EMPILHAMENTO</v>
          </cell>
        </row>
        <row r="123">
          <cell r="A123" t="str">
            <v>02.04.01</v>
          </cell>
          <cell r="B123" t="str">
            <v>SUDECAP</v>
          </cell>
          <cell r="C123" t="str">
            <v>DE PLACAS INCLUSIVE BARROTEAMENTO</v>
          </cell>
          <cell r="L123" t="str">
            <v>M2</v>
          </cell>
          <cell r="M123">
            <v>13.52</v>
          </cell>
        </row>
        <row r="124">
          <cell r="A124" t="str">
            <v>02.04.02</v>
          </cell>
          <cell r="B124" t="str">
            <v>SUDECAP</v>
          </cell>
          <cell r="C124" t="str">
            <v>DE PLACAS EXCLUSIVE BARROTEAMENTO</v>
          </cell>
          <cell r="L124" t="str">
            <v>M2</v>
          </cell>
          <cell r="M124">
            <v>6.76</v>
          </cell>
        </row>
        <row r="125">
          <cell r="A125" t="str">
            <v>02.04.10</v>
          </cell>
          <cell r="B125" t="str">
            <v>SUDECAP</v>
          </cell>
          <cell r="C125" t="str">
            <v>DE GESSO</v>
          </cell>
          <cell r="L125" t="str">
            <v>M2</v>
          </cell>
          <cell r="M125">
            <v>10.14</v>
          </cell>
        </row>
        <row r="126">
          <cell r="A126" t="str">
            <v>02.06</v>
          </cell>
          <cell r="B126" t="str">
            <v>SUDECAP</v>
          </cell>
          <cell r="C126" t="str">
            <v>REMOÇAO DE ESQUADRIA DE MADEIRA INCL. EMPILHAMENTO</v>
          </cell>
        </row>
        <row r="127">
          <cell r="A127" t="str">
            <v>02.06.01</v>
          </cell>
          <cell r="B127" t="str">
            <v>SUDECAP</v>
          </cell>
          <cell r="C127" t="str">
            <v>DE PORTA OU JANELA INCLUSIVE MARCO E ALIZAR</v>
          </cell>
          <cell r="L127" t="str">
            <v>M2</v>
          </cell>
          <cell r="M127">
            <v>9.56</v>
          </cell>
        </row>
        <row r="128">
          <cell r="A128" t="str">
            <v>02.06.02</v>
          </cell>
          <cell r="B128" t="str">
            <v>SUDECAP</v>
          </cell>
          <cell r="C128" t="str">
            <v>DE FOLHA DE PORTA OU JANELA</v>
          </cell>
          <cell r="L128" t="str">
            <v>M2</v>
          </cell>
          <cell r="M128">
            <v>4.78</v>
          </cell>
        </row>
        <row r="129">
          <cell r="A129" t="str">
            <v>02.06.03</v>
          </cell>
          <cell r="B129" t="str">
            <v>SUDECAP</v>
          </cell>
          <cell r="C129" t="str">
            <v>DE MARCO E ALIZAR</v>
          </cell>
          <cell r="L129" t="str">
            <v>UN</v>
          </cell>
          <cell r="M129">
            <v>8.16</v>
          </cell>
        </row>
        <row r="130">
          <cell r="A130" t="str">
            <v>02.06.04</v>
          </cell>
          <cell r="B130" t="str">
            <v>SUDECAP</v>
          </cell>
          <cell r="C130" t="str">
            <v>DE MARCO</v>
          </cell>
          <cell r="L130" t="str">
            <v>UN</v>
          </cell>
          <cell r="M130">
            <v>5.77</v>
          </cell>
        </row>
        <row r="131">
          <cell r="A131" t="str">
            <v>02.06.05</v>
          </cell>
          <cell r="B131" t="str">
            <v>SUDECAP</v>
          </cell>
          <cell r="C131" t="str">
            <v>DE ALIZAR</v>
          </cell>
          <cell r="L131" t="str">
            <v>CJ</v>
          </cell>
          <cell r="M131">
            <v>2.39</v>
          </cell>
        </row>
        <row r="132">
          <cell r="A132" t="str">
            <v>02.07</v>
          </cell>
          <cell r="B132" t="str">
            <v>SUDECAP</v>
          </cell>
          <cell r="C132" t="str">
            <v>REMOÇAO DE ESQUADRIA METALICA</v>
          </cell>
        </row>
        <row r="133">
          <cell r="A133" t="str">
            <v>02.07.01</v>
          </cell>
          <cell r="B133" t="str">
            <v>SUDECAP</v>
          </cell>
          <cell r="C133" t="str">
            <v>DE PORTA OU JANELA</v>
          </cell>
          <cell r="L133" t="str">
            <v>M2</v>
          </cell>
          <cell r="M133">
            <v>11.95</v>
          </cell>
        </row>
        <row r="134">
          <cell r="A134" t="str">
            <v>02.09</v>
          </cell>
          <cell r="B134" t="str">
            <v>SUDECAP</v>
          </cell>
          <cell r="C134" t="str">
            <v>DEMOLIÇAO DE REVESTIMENTO INCLUSIVE AFASTAMENTO</v>
          </cell>
        </row>
        <row r="135">
          <cell r="A135" t="str">
            <v>02.09.01</v>
          </cell>
          <cell r="B135" t="str">
            <v>SUDECAP</v>
          </cell>
          <cell r="C135" t="str">
            <v>DE REBOCO</v>
          </cell>
          <cell r="L135" t="str">
            <v>M2</v>
          </cell>
          <cell r="M135">
            <v>2.21</v>
          </cell>
        </row>
        <row r="136">
          <cell r="A136" t="str">
            <v>02.09.03</v>
          </cell>
          <cell r="B136" t="str">
            <v>SUDECAP</v>
          </cell>
          <cell r="C136" t="str">
            <v>CERAMICO, AZULEJO OU LADRILHO HIDRAULICO</v>
          </cell>
          <cell r="L136" t="str">
            <v>M2</v>
          </cell>
          <cell r="M136">
            <v>14.38</v>
          </cell>
        </row>
        <row r="137">
          <cell r="A137" t="str">
            <v>02.09.05</v>
          </cell>
          <cell r="B137" t="str">
            <v>SUDECAP</v>
          </cell>
          <cell r="C137" t="str">
            <v>DE PEDRA (MARMORE, GRANITO, ARDOSIA, SAO TOME,ETC)</v>
          </cell>
          <cell r="L137" t="str">
            <v>M2</v>
          </cell>
          <cell r="M137">
            <v>15.98</v>
          </cell>
        </row>
        <row r="138">
          <cell r="A138" t="str">
            <v>02.09.06</v>
          </cell>
          <cell r="B138" t="str">
            <v>SUDECAP</v>
          </cell>
          <cell r="C138" t="str">
            <v>DE FORMICA</v>
          </cell>
          <cell r="L138" t="str">
            <v>M2</v>
          </cell>
          <cell r="M138">
            <v>4.78</v>
          </cell>
        </row>
        <row r="139">
          <cell r="A139" t="str">
            <v>02.09.07</v>
          </cell>
          <cell r="B139" t="str">
            <v>SUDECAP</v>
          </cell>
          <cell r="C139" t="str">
            <v>DE PEDRA ALMOFADADA</v>
          </cell>
          <cell r="L139" t="str">
            <v>M2</v>
          </cell>
          <cell r="M139">
            <v>33.8</v>
          </cell>
        </row>
        <row r="140">
          <cell r="A140" t="str">
            <v>02.10</v>
          </cell>
          <cell r="B140" t="str">
            <v>SUDECAP</v>
          </cell>
          <cell r="C140" t="str">
            <v>DEMOLIÇAO DE PISO INCLUSIVE AFASTAMENTO</v>
          </cell>
        </row>
        <row r="141">
          <cell r="A141" t="str">
            <v>02.10.01</v>
          </cell>
          <cell r="B141" t="str">
            <v>SUDECAP</v>
          </cell>
          <cell r="C141" t="str">
            <v>CIMENTADO OU CONTRAPISO DE ARGAMASSA</v>
          </cell>
          <cell r="L141" t="str">
            <v>M2</v>
          </cell>
          <cell r="M141">
            <v>2.21</v>
          </cell>
        </row>
        <row r="142">
          <cell r="A142" t="str">
            <v>02.10.03</v>
          </cell>
          <cell r="B142" t="str">
            <v>SUDECAP</v>
          </cell>
          <cell r="C142" t="str">
            <v>CERAMICO OU LADRILHO HIDRAULICO</v>
          </cell>
          <cell r="L142" t="str">
            <v>M2</v>
          </cell>
          <cell r="M142">
            <v>11.19</v>
          </cell>
        </row>
        <row r="143">
          <cell r="A143" t="str">
            <v>02.10.05</v>
          </cell>
          <cell r="B143" t="str">
            <v>SUDECAP</v>
          </cell>
          <cell r="C143" t="str">
            <v>DE PEDRA (MARMORE, GRANITO, ARDOSIA, SAO TOME,ETC)</v>
          </cell>
          <cell r="L143" t="str">
            <v>M2</v>
          </cell>
          <cell r="M143">
            <v>20.76</v>
          </cell>
        </row>
        <row r="144">
          <cell r="A144" t="str">
            <v>02.10.07</v>
          </cell>
          <cell r="B144" t="str">
            <v>SUDECAP</v>
          </cell>
          <cell r="C144" t="str">
            <v>VINILICO</v>
          </cell>
          <cell r="L144" t="str">
            <v>M2</v>
          </cell>
          <cell r="M144">
            <v>5.6</v>
          </cell>
        </row>
        <row r="145">
          <cell r="A145" t="str">
            <v>02.10.08</v>
          </cell>
          <cell r="B145" t="str">
            <v>SUDECAP</v>
          </cell>
          <cell r="C145" t="str">
            <v>DE MARMORITE</v>
          </cell>
          <cell r="L145" t="str">
            <v>M2</v>
          </cell>
          <cell r="M145">
            <v>13.18</v>
          </cell>
        </row>
        <row r="146">
          <cell r="A146" t="str">
            <v>02.10.09</v>
          </cell>
          <cell r="B146" t="str">
            <v>SUDECAP</v>
          </cell>
          <cell r="C146" t="str">
            <v>DE TACO DE MADEIRA</v>
          </cell>
          <cell r="L146" t="str">
            <v>M2</v>
          </cell>
          <cell r="M146">
            <v>21.92</v>
          </cell>
        </row>
        <row r="147">
          <cell r="A147" t="str">
            <v>02.11</v>
          </cell>
          <cell r="B147" t="str">
            <v>SUDECAP</v>
          </cell>
          <cell r="C147" t="str">
            <v>DEMOLIÇAO DE PASSEIO E PAVIMENTO</v>
          </cell>
        </row>
        <row r="148">
          <cell r="A148" t="str">
            <v>02.11.01</v>
          </cell>
          <cell r="B148" t="str">
            <v>SUDECAP</v>
          </cell>
          <cell r="C148" t="str">
            <v>PASSEIO OU LAJE DE CONCRETO MANUALMENTE</v>
          </cell>
          <cell r="L148" t="str">
            <v>M2</v>
          </cell>
          <cell r="M148">
            <v>19.18</v>
          </cell>
        </row>
        <row r="149">
          <cell r="A149" t="str">
            <v>02.11.02</v>
          </cell>
          <cell r="B149" t="str">
            <v>SUDECAP</v>
          </cell>
          <cell r="C149" t="str">
            <v>PASSEIO OU LAJE DE CONCRETO C/ EQUIP. PNEUMATICO</v>
          </cell>
          <cell r="L149" t="str">
            <v>M2</v>
          </cell>
          <cell r="M149">
            <v>13.34</v>
          </cell>
        </row>
        <row r="150">
          <cell r="A150" t="str">
            <v>02.11.03</v>
          </cell>
          <cell r="B150" t="str">
            <v>SUDECAP</v>
          </cell>
          <cell r="C150" t="str">
            <v>CALÇADA PORTUGUESA</v>
          </cell>
          <cell r="L150" t="str">
            <v>M2</v>
          </cell>
          <cell r="M150">
            <v>4.49</v>
          </cell>
        </row>
        <row r="151">
          <cell r="A151" t="str">
            <v>02.11.04</v>
          </cell>
          <cell r="B151" t="str">
            <v>SUDECAP</v>
          </cell>
          <cell r="C151" t="str">
            <v>PASSEIO OU LAJE DE CONCRETO C/EQUIPAMENTO ELETRICO</v>
          </cell>
          <cell r="L151" t="str">
            <v>M2</v>
          </cell>
          <cell r="M151">
            <v>5.52</v>
          </cell>
        </row>
        <row r="152">
          <cell r="A152" t="str">
            <v>02.11.05</v>
          </cell>
          <cell r="B152" t="str">
            <v>SUDECAP</v>
          </cell>
          <cell r="C152" t="str">
            <v>MANUAL DE ALVENARIA POLIEDRICA</v>
          </cell>
          <cell r="L152" t="str">
            <v>M2</v>
          </cell>
          <cell r="M152">
            <v>5.6</v>
          </cell>
        </row>
        <row r="153">
          <cell r="A153" t="str">
            <v>02.11.07</v>
          </cell>
          <cell r="B153" t="str">
            <v>SUDECAP</v>
          </cell>
          <cell r="C153" t="str">
            <v>DE REVESTIMENTO ASFALTICO COM EQUIP. PNEUMATICO</v>
          </cell>
          <cell r="L153" t="str">
            <v>M2</v>
          </cell>
          <cell r="M153">
            <v>13.34</v>
          </cell>
        </row>
        <row r="154">
          <cell r="A154" t="str">
            <v>02.12</v>
          </cell>
          <cell r="B154" t="str">
            <v>SUDECAP</v>
          </cell>
          <cell r="C154" t="str">
            <v>CORTE MECANICO EM CONCRETO/ASFALTO</v>
          </cell>
        </row>
        <row r="155">
          <cell r="A155" t="str">
            <v>02.12.01</v>
          </cell>
          <cell r="B155" t="str">
            <v>SUDECAP</v>
          </cell>
          <cell r="C155" t="str">
            <v>CORTE MECAN. C/ SERRA CIRCULAR EM CONCRETO/ASFALTO</v>
          </cell>
          <cell r="L155" t="str">
            <v>M</v>
          </cell>
          <cell r="M155">
            <v>1.83</v>
          </cell>
        </row>
        <row r="156">
          <cell r="A156" t="str">
            <v>02.13</v>
          </cell>
          <cell r="B156" t="str">
            <v>SUDECAP</v>
          </cell>
          <cell r="C156" t="str">
            <v>DEMOLIÇAO DE CONCRETO INCLUSIVE AFASTAMENTO</v>
          </cell>
        </row>
        <row r="157">
          <cell r="A157" t="str">
            <v>02.13.01</v>
          </cell>
          <cell r="B157" t="str">
            <v>SUDECAP</v>
          </cell>
          <cell r="C157" t="str">
            <v>SIMPLES - MANUAL</v>
          </cell>
          <cell r="L157" t="str">
            <v>M3</v>
          </cell>
          <cell r="M157">
            <v>197.7</v>
          </cell>
        </row>
        <row r="158">
          <cell r="A158" t="str">
            <v>02.13.02</v>
          </cell>
          <cell r="B158" t="str">
            <v>SUDECAP</v>
          </cell>
          <cell r="C158" t="str">
            <v>ARMADO  - MANUAL</v>
          </cell>
          <cell r="L158" t="str">
            <v>M3</v>
          </cell>
          <cell r="M158">
            <v>271.66</v>
          </cell>
        </row>
        <row r="159">
          <cell r="A159" t="str">
            <v>02.13.03</v>
          </cell>
          <cell r="B159" t="str">
            <v>SUDECAP</v>
          </cell>
          <cell r="C159" t="str">
            <v>SIMPLES - COM EQUIPAMENTO ELETRICO</v>
          </cell>
          <cell r="L159" t="str">
            <v>M3</v>
          </cell>
          <cell r="M159">
            <v>71.88</v>
          </cell>
        </row>
        <row r="160">
          <cell r="A160" t="str">
            <v>02.13.04</v>
          </cell>
          <cell r="B160" t="str">
            <v>SUDECAP</v>
          </cell>
          <cell r="C160" t="str">
            <v>ARMADO - COM EQUIPAMENTO ELETRICO</v>
          </cell>
          <cell r="L160" t="str">
            <v>M3</v>
          </cell>
          <cell r="M160">
            <v>113.28</v>
          </cell>
        </row>
        <row r="161">
          <cell r="A161" t="str">
            <v>02.14</v>
          </cell>
          <cell r="B161" t="str">
            <v>SUDECAP</v>
          </cell>
          <cell r="C161" t="str">
            <v>DEMOLIÇAO MANUAL, DE ALVENARIA INCL. AFASTAMENTO</v>
          </cell>
        </row>
        <row r="162">
          <cell r="A162" t="str">
            <v>02.14.01</v>
          </cell>
          <cell r="B162" t="str">
            <v>SUDECAP</v>
          </cell>
          <cell r="C162" t="str">
            <v>DE ALVENARIA DE TIJOLOS E BLOCOS</v>
          </cell>
          <cell r="L162" t="str">
            <v>M3</v>
          </cell>
          <cell r="M162">
            <v>89.8</v>
          </cell>
        </row>
        <row r="163">
          <cell r="A163" t="str">
            <v>02.15</v>
          </cell>
          <cell r="B163" t="str">
            <v>SUDECAP</v>
          </cell>
          <cell r="C163" t="str">
            <v>REMOÇAO DE MEIO-FIO</v>
          </cell>
        </row>
        <row r="164">
          <cell r="A164" t="str">
            <v>02.15.01</v>
          </cell>
          <cell r="B164" t="str">
            <v>SUDECAP</v>
          </cell>
          <cell r="C164" t="str">
            <v>PREMOLDADO DE CONCRETO</v>
          </cell>
          <cell r="L164" t="str">
            <v>M</v>
          </cell>
          <cell r="M164">
            <v>7</v>
          </cell>
        </row>
        <row r="165">
          <cell r="A165" t="str">
            <v>02.15.02</v>
          </cell>
          <cell r="B165" t="str">
            <v>SUDECAP</v>
          </cell>
          <cell r="C165" t="str">
            <v>DE PEDRA (GNAISSE, BASALTO ETC.)</v>
          </cell>
          <cell r="L165" t="str">
            <v>M</v>
          </cell>
          <cell r="M165">
            <v>21</v>
          </cell>
        </row>
        <row r="166">
          <cell r="A166" t="str">
            <v>02.16</v>
          </cell>
          <cell r="B166" t="str">
            <v>SUDECAP</v>
          </cell>
          <cell r="C166" t="str">
            <v>DEMOLIÇAO, REMOÇAO E CARGA MECANICA</v>
          </cell>
        </row>
        <row r="167">
          <cell r="A167" t="str">
            <v>02.16.01</v>
          </cell>
          <cell r="B167" t="str">
            <v>SUDECAP</v>
          </cell>
          <cell r="C167" t="str">
            <v>DE CONSTRUÇOES DE ALVENARIA</v>
          </cell>
          <cell r="L167" t="str">
            <v>M2</v>
          </cell>
          <cell r="M167">
            <v>7.47</v>
          </cell>
        </row>
        <row r="168">
          <cell r="A168" t="str">
            <v>02.16.04</v>
          </cell>
          <cell r="B168" t="str">
            <v>SUDECAP</v>
          </cell>
          <cell r="C168" t="str">
            <v>DE GABIAO</v>
          </cell>
          <cell r="L168" t="str">
            <v>M3</v>
          </cell>
          <cell r="M168">
            <v>18.83</v>
          </cell>
        </row>
        <row r="169">
          <cell r="A169" t="str">
            <v>02.19</v>
          </cell>
          <cell r="B169" t="str">
            <v>SUDECAP</v>
          </cell>
          <cell r="C169" t="str">
            <v>DEMOLIÇAO DE DIVISORIA INCLUSIVE AFASTAMENTO</v>
          </cell>
        </row>
        <row r="170">
          <cell r="A170" t="str">
            <v>02.19.01</v>
          </cell>
          <cell r="B170" t="str">
            <v>SUDECAP</v>
          </cell>
          <cell r="C170" t="str">
            <v>DE PEDRA (MARMORE, ARDORSIA OU MARMORITE)</v>
          </cell>
          <cell r="L170" t="str">
            <v>M2</v>
          </cell>
          <cell r="M170">
            <v>33.8</v>
          </cell>
        </row>
        <row r="171">
          <cell r="A171" t="str">
            <v>02.19.03</v>
          </cell>
          <cell r="B171" t="str">
            <v>SUDECAP</v>
          </cell>
          <cell r="C171" t="str">
            <v>DE MADEIRA</v>
          </cell>
          <cell r="L171" t="str">
            <v>M2</v>
          </cell>
          <cell r="M171">
            <v>12.36</v>
          </cell>
        </row>
        <row r="172">
          <cell r="A172" t="str">
            <v>02.19.05</v>
          </cell>
          <cell r="B172" t="str">
            <v>SUDECAP</v>
          </cell>
          <cell r="C172" t="str">
            <v>DE ELEMENTOS VAZADOS (COBOGO, ETC)</v>
          </cell>
          <cell r="L172" t="str">
            <v>M2</v>
          </cell>
          <cell r="M172">
            <v>6.29</v>
          </cell>
        </row>
        <row r="173">
          <cell r="A173" t="str">
            <v>02.19.06</v>
          </cell>
          <cell r="B173" t="str">
            <v>SUDECAP</v>
          </cell>
          <cell r="C173" t="str">
            <v>DE LAMINADO</v>
          </cell>
          <cell r="L173" t="str">
            <v>M2</v>
          </cell>
          <cell r="M173">
            <v>0.85</v>
          </cell>
        </row>
        <row r="174">
          <cell r="A174" t="str">
            <v>02.20</v>
          </cell>
          <cell r="B174" t="str">
            <v>SUDECAP</v>
          </cell>
          <cell r="C174" t="str">
            <v>REMOÇAO DE QUADROS</v>
          </cell>
        </row>
        <row r="175">
          <cell r="A175" t="str">
            <v>02.20.01</v>
          </cell>
          <cell r="B175" t="str">
            <v>SUDECAP</v>
          </cell>
          <cell r="C175" t="str">
            <v>NEGRO</v>
          </cell>
          <cell r="L175" t="str">
            <v>M2</v>
          </cell>
          <cell r="M175">
            <v>15.98</v>
          </cell>
        </row>
        <row r="176">
          <cell r="A176" t="str">
            <v>02.21</v>
          </cell>
          <cell r="B176" t="str">
            <v>SUDECAP</v>
          </cell>
          <cell r="C176" t="str">
            <v>REMOÇAO DE PEÇAS DIVERSAS</v>
          </cell>
        </row>
        <row r="177">
          <cell r="A177" t="str">
            <v>02.21.01</v>
          </cell>
          <cell r="B177" t="str">
            <v>SUDECAP</v>
          </cell>
          <cell r="C177" t="str">
            <v>LOUÇAS</v>
          </cell>
          <cell r="L177" t="str">
            <v>UN</v>
          </cell>
          <cell r="M177">
            <v>50.7</v>
          </cell>
        </row>
        <row r="178">
          <cell r="A178" t="str">
            <v>02.21.02</v>
          </cell>
          <cell r="B178" t="str">
            <v>SUDECAP</v>
          </cell>
          <cell r="C178" t="str">
            <v>FERRAGENS (DOBRADIÇAS, FECHADURAS, MAÇANETAS)</v>
          </cell>
          <cell r="L178" t="str">
            <v>UN</v>
          </cell>
          <cell r="M178">
            <v>10.26</v>
          </cell>
        </row>
        <row r="179">
          <cell r="A179" t="str">
            <v>02.21.03</v>
          </cell>
          <cell r="B179" t="str">
            <v>SUDECAP</v>
          </cell>
          <cell r="C179" t="str">
            <v>METAIS COMUNS(CONDUITE,SIFAO, REGISTRO, TORNEIRA)</v>
          </cell>
          <cell r="L179" t="str">
            <v>UN</v>
          </cell>
          <cell r="M179">
            <v>10.96</v>
          </cell>
        </row>
        <row r="180">
          <cell r="A180" t="str">
            <v>02.21.04</v>
          </cell>
          <cell r="B180" t="str">
            <v>SUDECAP</v>
          </cell>
          <cell r="C180" t="str">
            <v>METAIS ESPECIAIS(VALVULA DE DESCARGA, CAIXA SILEN)</v>
          </cell>
          <cell r="L180" t="str">
            <v>UN</v>
          </cell>
          <cell r="M180">
            <v>10.96</v>
          </cell>
        </row>
        <row r="181">
          <cell r="A181" t="str">
            <v>02.21.05</v>
          </cell>
          <cell r="B181" t="str">
            <v>SUDECAP</v>
          </cell>
          <cell r="C181" t="str">
            <v>REMOÇAO DE LUMINARIA FLUORESCENTE</v>
          </cell>
          <cell r="L181" t="str">
            <v>UN</v>
          </cell>
          <cell r="M181">
            <v>2.68</v>
          </cell>
        </row>
        <row r="182">
          <cell r="A182" t="str">
            <v>02.21.06</v>
          </cell>
          <cell r="B182" t="str">
            <v>SUDECAP</v>
          </cell>
          <cell r="C182" t="str">
            <v>REMOÇAO DE LUMNARIA INCANDESCENTE</v>
          </cell>
          <cell r="L182" t="str">
            <v>UN</v>
          </cell>
          <cell r="M182">
            <v>0.7</v>
          </cell>
        </row>
        <row r="183">
          <cell r="A183" t="str">
            <v>02.21.20</v>
          </cell>
          <cell r="B183" t="str">
            <v>SUDECAP</v>
          </cell>
          <cell r="C183" t="str">
            <v>REMOÇAO DE PADRAO CEMIG</v>
          </cell>
          <cell r="L183" t="str">
            <v>UN</v>
          </cell>
          <cell r="M183">
            <v>67.6</v>
          </cell>
        </row>
        <row r="184">
          <cell r="A184" t="str">
            <v>02.21.21</v>
          </cell>
          <cell r="B184" t="str">
            <v>SUDECAP</v>
          </cell>
          <cell r="C184" t="str">
            <v>REMOÇAO DE PADRAO COPASA</v>
          </cell>
          <cell r="L184" t="str">
            <v>UN</v>
          </cell>
          <cell r="M184">
            <v>50.7</v>
          </cell>
        </row>
        <row r="185">
          <cell r="A185" t="str">
            <v>02.21.22</v>
          </cell>
          <cell r="B185" t="str">
            <v>SUDECAP</v>
          </cell>
          <cell r="C185" t="str">
            <v>REMOÇAO DE INTERFONE</v>
          </cell>
          <cell r="L185" t="str">
            <v>UN</v>
          </cell>
          <cell r="M185">
            <v>5.77</v>
          </cell>
        </row>
        <row r="186">
          <cell r="A186" t="str">
            <v>02.22</v>
          </cell>
          <cell r="B186" t="str">
            <v>SUDECAP</v>
          </cell>
          <cell r="C186" t="str">
            <v>REMOÇAO DE BANCADA</v>
          </cell>
        </row>
        <row r="187">
          <cell r="A187" t="str">
            <v>02.22.01</v>
          </cell>
          <cell r="B187" t="str">
            <v>SUDECAP</v>
          </cell>
          <cell r="C187" t="str">
            <v>DE PEDRA(MARMORE,GRANITO,ARDOSIA,MARMORITE, ETC)</v>
          </cell>
          <cell r="L187" t="str">
            <v>M2</v>
          </cell>
          <cell r="M187">
            <v>33.8</v>
          </cell>
        </row>
        <row r="188">
          <cell r="A188" t="str">
            <v>02.23</v>
          </cell>
          <cell r="B188" t="str">
            <v>SUDECAP</v>
          </cell>
          <cell r="C188" t="str">
            <v>REMOÇAO DE CERCA E ALAMBRADO</v>
          </cell>
        </row>
        <row r="189">
          <cell r="A189" t="str">
            <v>02.23.01</v>
          </cell>
          <cell r="B189" t="str">
            <v>SUDECAP</v>
          </cell>
          <cell r="C189" t="str">
            <v>CERCA DE ARAME</v>
          </cell>
          <cell r="L189" t="str">
            <v>M</v>
          </cell>
          <cell r="M189">
            <v>8.81</v>
          </cell>
        </row>
        <row r="190">
          <cell r="A190" t="str">
            <v>02.23.03</v>
          </cell>
          <cell r="B190" t="str">
            <v>SUDECAP</v>
          </cell>
          <cell r="C190" t="str">
            <v>ALAMBRADO</v>
          </cell>
          <cell r="L190" t="str">
            <v>M2</v>
          </cell>
          <cell r="M190">
            <v>11.95</v>
          </cell>
        </row>
        <row r="191">
          <cell r="A191" t="str">
            <v>02.26</v>
          </cell>
          <cell r="B191" t="str">
            <v>SUDECAP</v>
          </cell>
          <cell r="C191" t="str">
            <v>TRANSPORTE DE MATERIAL DEMOLIDO EM CARRINHO DE MAO</v>
          </cell>
        </row>
        <row r="192">
          <cell r="A192" t="str">
            <v>02.26.01</v>
          </cell>
          <cell r="B192" t="str">
            <v>SUDECAP</v>
          </cell>
          <cell r="C192" t="str">
            <v>DMT &lt;= 50,0 M</v>
          </cell>
          <cell r="L192" t="str">
            <v>M3</v>
          </cell>
          <cell r="M192">
            <v>21</v>
          </cell>
        </row>
        <row r="193">
          <cell r="A193" t="str">
            <v>02.26.02</v>
          </cell>
          <cell r="B193" t="str">
            <v>SUDECAP</v>
          </cell>
          <cell r="C193" t="str">
            <v>50,0 M &lt; DMT &lt;= 100,0 M</v>
          </cell>
          <cell r="L193" t="str">
            <v>M3</v>
          </cell>
          <cell r="M193">
            <v>28</v>
          </cell>
        </row>
        <row r="194">
          <cell r="A194" t="str">
            <v>02.27</v>
          </cell>
          <cell r="B194" t="str">
            <v>SUDECAP</v>
          </cell>
          <cell r="C194" t="str">
            <v>CARGA DE MATERIAL DEMOLIDO SOBRE CAMINHAO</v>
          </cell>
        </row>
        <row r="195">
          <cell r="A195" t="str">
            <v>02.27.01</v>
          </cell>
          <cell r="B195" t="str">
            <v>SUDECAP</v>
          </cell>
          <cell r="C195" t="str">
            <v>MANUAL</v>
          </cell>
          <cell r="L195" t="str">
            <v>M3</v>
          </cell>
          <cell r="M195">
            <v>19.13</v>
          </cell>
        </row>
        <row r="196">
          <cell r="A196" t="str">
            <v>02.27.02</v>
          </cell>
          <cell r="B196" t="str">
            <v>SUDECAP</v>
          </cell>
          <cell r="C196" t="str">
            <v>MECANICA</v>
          </cell>
          <cell r="L196" t="str">
            <v>M3</v>
          </cell>
          <cell r="M196">
            <v>3</v>
          </cell>
        </row>
        <row r="197">
          <cell r="A197" t="str">
            <v>02.28</v>
          </cell>
          <cell r="B197" t="str">
            <v>SUDECAP</v>
          </cell>
          <cell r="C197" t="str">
            <v>TRANSPORTE DE MATERIAL DEMOLIDO EM CAMINHAO</v>
          </cell>
        </row>
        <row r="198">
          <cell r="A198" t="str">
            <v>02.28.01</v>
          </cell>
          <cell r="B198" t="str">
            <v>SUDECAP</v>
          </cell>
          <cell r="C198" t="str">
            <v>DMT  &lt;= 1 KM</v>
          </cell>
          <cell r="L198" t="str">
            <v>M3</v>
          </cell>
          <cell r="M198">
            <v>3.72</v>
          </cell>
        </row>
        <row r="199">
          <cell r="A199" t="str">
            <v>02.28.02</v>
          </cell>
          <cell r="B199" t="str">
            <v>SUDECAP</v>
          </cell>
          <cell r="C199" t="str">
            <v>1 KM &lt; DMT &lt;= 2 KM</v>
          </cell>
          <cell r="L199" t="str">
            <v>M3</v>
          </cell>
          <cell r="M199">
            <v>7.14</v>
          </cell>
        </row>
        <row r="200">
          <cell r="A200" t="str">
            <v>02.28.03</v>
          </cell>
          <cell r="B200" t="str">
            <v>SUDECAP</v>
          </cell>
          <cell r="C200" t="str">
            <v>2 KM &lt; DMT &lt;= 5 KM</v>
          </cell>
          <cell r="L200" t="str">
            <v>M3KM</v>
          </cell>
          <cell r="M200">
            <v>3.23</v>
          </cell>
        </row>
        <row r="201">
          <cell r="A201" t="str">
            <v>02.28.04</v>
          </cell>
          <cell r="B201" t="str">
            <v>SUDECAP</v>
          </cell>
          <cell r="C201" t="str">
            <v>DMT  &gt; 5 KM</v>
          </cell>
          <cell r="L201" t="str">
            <v>M3KM</v>
          </cell>
          <cell r="M201">
            <v>1.94</v>
          </cell>
        </row>
        <row r="202">
          <cell r="A202" t="str">
            <v>02.29</v>
          </cell>
          <cell r="B202" t="str">
            <v>SUDECAP</v>
          </cell>
          <cell r="C202" t="str">
            <v>TRANSPORTE DE MAT.DE QUALQUER NATUREZA EM CAÇAMBA</v>
          </cell>
        </row>
        <row r="203">
          <cell r="A203" t="str">
            <v>02.29.01</v>
          </cell>
          <cell r="B203" t="str">
            <v>SUDECAP</v>
          </cell>
          <cell r="C203" t="str">
            <v>CAÇAMBA 5m³</v>
          </cell>
          <cell r="L203" t="str">
            <v>VG</v>
          </cell>
          <cell r="M203">
            <v>280</v>
          </cell>
        </row>
        <row r="204">
          <cell r="A204" t="str">
            <v>02.30</v>
          </cell>
          <cell r="B204" t="str">
            <v>SUDECAP</v>
          </cell>
          <cell r="C204" t="str">
            <v>LIMPEZA DO PAVIMENTO</v>
          </cell>
        </row>
        <row r="205">
          <cell r="A205" t="str">
            <v>02.30.01</v>
          </cell>
          <cell r="B205" t="str">
            <v>SUDECAP</v>
          </cell>
          <cell r="C205" t="str">
            <v>CAPINA E VARRIÇAO DE PAVIMENTO EM ALVEN.POLIEDRICA</v>
          </cell>
          <cell r="L205" t="str">
            <v>M2</v>
          </cell>
          <cell r="M205">
            <v>2.33</v>
          </cell>
        </row>
        <row r="206">
          <cell r="A206" t="str">
            <v>03</v>
          </cell>
          <cell r="C206" t="str">
            <v>TRABALHOS EM TERRA</v>
          </cell>
        </row>
        <row r="207">
          <cell r="A207" t="str">
            <v>03.01</v>
          </cell>
          <cell r="B207" t="str">
            <v>SUDECAP</v>
          </cell>
          <cell r="C207" t="str">
            <v>DESMATAMENTO, DESTOCAMENTO E LIMPEZA DO TERRENO</v>
          </cell>
        </row>
        <row r="208">
          <cell r="A208" t="str">
            <v>03.01.01</v>
          </cell>
          <cell r="B208" t="str">
            <v>SUDECAP</v>
          </cell>
          <cell r="C208" t="str">
            <v>CAPINA MANUAL DE TERRENO</v>
          </cell>
          <cell r="L208" t="str">
            <v>M2</v>
          </cell>
          <cell r="M208">
            <v>3.08</v>
          </cell>
        </row>
        <row r="209">
          <cell r="A209" t="str">
            <v>03.01.02</v>
          </cell>
          <cell r="B209" t="str">
            <v>SUDECAP</v>
          </cell>
          <cell r="C209" t="str">
            <v>DESMATAMENTO,DESTOC.E LIMPEZA,INCL.TRANSP. ATE 50M</v>
          </cell>
          <cell r="L209" t="str">
            <v>M2</v>
          </cell>
          <cell r="M209">
            <v>0.73</v>
          </cell>
        </row>
        <row r="210">
          <cell r="A210" t="str">
            <v>03.01.03</v>
          </cell>
          <cell r="B210" t="str">
            <v>SUDECAP</v>
          </cell>
          <cell r="C210" t="str">
            <v>DESMATAMENTO,DESTOCAMENTO E LIMPEZA,EXCL.TRANSPORT</v>
          </cell>
          <cell r="L210" t="str">
            <v>M2</v>
          </cell>
          <cell r="M210">
            <v>0.64</v>
          </cell>
        </row>
        <row r="211">
          <cell r="A211" t="str">
            <v>03.01.05</v>
          </cell>
          <cell r="B211" t="str">
            <v>SUDECAP</v>
          </cell>
          <cell r="C211" t="str">
            <v>ROÇAMENTO COM ROÇADEIRA MECANICA</v>
          </cell>
          <cell r="L211" t="str">
            <v>M2</v>
          </cell>
          <cell r="M211">
            <v>0.38</v>
          </cell>
        </row>
        <row r="212">
          <cell r="A212" t="str">
            <v>03.01.07</v>
          </cell>
          <cell r="B212" t="str">
            <v>SUDECAP</v>
          </cell>
          <cell r="C212" t="str">
            <v>DESTOCAMENTO, DESPRAGUEJAMENTO MANUAL DE VEGETAÇAO</v>
          </cell>
          <cell r="L212" t="str">
            <v>M2</v>
          </cell>
          <cell r="M212">
            <v>1.4</v>
          </cell>
        </row>
        <row r="213">
          <cell r="A213" t="str">
            <v>03.03</v>
          </cell>
          <cell r="B213" t="str">
            <v>SUDECAP</v>
          </cell>
          <cell r="C213" t="str">
            <v>ESCAVAÇAO MECANICA INCLUSIVE TRANSPORTE ATE 50 M</v>
          </cell>
        </row>
        <row r="214">
          <cell r="A214" t="str">
            <v>03.03.01</v>
          </cell>
          <cell r="B214" t="str">
            <v>SUDECAP</v>
          </cell>
          <cell r="C214" t="str">
            <v>EM MATERIAL DE 1ª CATEGORIA</v>
          </cell>
          <cell r="L214" t="str">
            <v>M3</v>
          </cell>
          <cell r="M214">
            <v>5.2</v>
          </cell>
        </row>
        <row r="215">
          <cell r="A215" t="str">
            <v>03.03.02</v>
          </cell>
          <cell r="B215" t="str">
            <v>SUDECAP</v>
          </cell>
          <cell r="C215" t="str">
            <v>EM MATERIAL DE 2ª CATEGORIA</v>
          </cell>
          <cell r="L215" t="str">
            <v>M3</v>
          </cell>
          <cell r="M215">
            <v>7.49</v>
          </cell>
        </row>
        <row r="216">
          <cell r="A216" t="str">
            <v>03.05</v>
          </cell>
          <cell r="B216" t="str">
            <v>SUDECAP</v>
          </cell>
          <cell r="C216" t="str">
            <v>ESCAVAÇAO E CARGA MECANIZADA</v>
          </cell>
        </row>
        <row r="217">
          <cell r="A217" t="str">
            <v>03.05.01</v>
          </cell>
          <cell r="B217" t="str">
            <v>SUDECAP</v>
          </cell>
          <cell r="C217" t="str">
            <v>EM MATERIAL DE 1ª CATEGORIA</v>
          </cell>
          <cell r="L217" t="str">
            <v>M3</v>
          </cell>
          <cell r="M217">
            <v>6.88</v>
          </cell>
        </row>
        <row r="218">
          <cell r="A218" t="str">
            <v>03.05.02</v>
          </cell>
          <cell r="B218" t="str">
            <v>SUDECAP</v>
          </cell>
          <cell r="C218" t="str">
            <v>EM MATERIAL DE 2ª CATEGORIA</v>
          </cell>
          <cell r="L218" t="str">
            <v>M3</v>
          </cell>
          <cell r="M218">
            <v>9.15</v>
          </cell>
        </row>
        <row r="219">
          <cell r="A219" t="str">
            <v>03.07</v>
          </cell>
          <cell r="B219" t="str">
            <v>SUDECAP</v>
          </cell>
          <cell r="C219" t="str">
            <v>ESCAVAÇAO E CARGA EM MATERIAL DE 3ª CATEGORIA</v>
          </cell>
        </row>
        <row r="220">
          <cell r="A220" t="str">
            <v>03.07.02</v>
          </cell>
          <cell r="B220" t="str">
            <v>SUDECAP</v>
          </cell>
          <cell r="C220" t="str">
            <v>COM UTILIZAÇAO DE EQUIPAMENTO A AR COMPRIMIDO</v>
          </cell>
          <cell r="L220" t="str">
            <v>M3</v>
          </cell>
          <cell r="M220">
            <v>121.4</v>
          </cell>
        </row>
        <row r="221">
          <cell r="A221" t="str">
            <v>03.12</v>
          </cell>
          <cell r="B221" t="str">
            <v>SUDECAP</v>
          </cell>
          <cell r="C221" t="str">
            <v>CARGA DE MATERIAL DE QQUER NATUREZA SOBRE CAMINHAO</v>
          </cell>
        </row>
        <row r="222">
          <cell r="A222" t="str">
            <v>03.12.01</v>
          </cell>
          <cell r="B222" t="str">
            <v>SUDECAP</v>
          </cell>
          <cell r="C222" t="str">
            <v>MANUAL</v>
          </cell>
          <cell r="L222" t="str">
            <v>M3</v>
          </cell>
          <cell r="M222">
            <v>19.13</v>
          </cell>
        </row>
        <row r="223">
          <cell r="A223" t="str">
            <v>03.12.03</v>
          </cell>
          <cell r="B223" t="str">
            <v>SUDECAP</v>
          </cell>
          <cell r="C223" t="str">
            <v>MECANICA</v>
          </cell>
          <cell r="L223" t="str">
            <v>M3</v>
          </cell>
          <cell r="M223">
            <v>2.93</v>
          </cell>
        </row>
        <row r="224">
          <cell r="A224" t="str">
            <v>03.13</v>
          </cell>
          <cell r="B224" t="str">
            <v>SUDECAP</v>
          </cell>
          <cell r="C224" t="str">
            <v>TRANSPORTE DE MATERIAL DE QUALQUER NATUREZA</v>
          </cell>
        </row>
        <row r="225">
          <cell r="A225" t="str">
            <v>03.13.01</v>
          </cell>
          <cell r="B225" t="str">
            <v>SUDECAP</v>
          </cell>
          <cell r="C225" t="str">
            <v>DMT  &lt;= 1 KM</v>
          </cell>
          <cell r="L225" t="str">
            <v>M3</v>
          </cell>
          <cell r="M225">
            <v>3.72</v>
          </cell>
        </row>
        <row r="226">
          <cell r="A226" t="str">
            <v>03.13.02</v>
          </cell>
          <cell r="B226" t="str">
            <v>SUDECAP</v>
          </cell>
          <cell r="C226" t="str">
            <v>1 KM &lt; DMT &lt;= 2 KM</v>
          </cell>
          <cell r="L226" t="str">
            <v>M3</v>
          </cell>
          <cell r="M226">
            <v>7.14</v>
          </cell>
        </row>
        <row r="227">
          <cell r="A227" t="str">
            <v>03.13.03</v>
          </cell>
          <cell r="B227" t="str">
            <v>SUDECAP</v>
          </cell>
          <cell r="C227" t="str">
            <v>2 KM &lt; DMT &lt;= 5 KM</v>
          </cell>
          <cell r="L227" t="str">
            <v>M3KM</v>
          </cell>
          <cell r="M227">
            <v>3.23</v>
          </cell>
        </row>
        <row r="228">
          <cell r="A228" t="str">
            <v>03.13.04</v>
          </cell>
          <cell r="B228" t="str">
            <v>SUDECAP</v>
          </cell>
          <cell r="C228" t="str">
            <v>DMT  &gt; 5 KM</v>
          </cell>
          <cell r="L228" t="str">
            <v>M3KM</v>
          </cell>
          <cell r="M228">
            <v>1.94</v>
          </cell>
        </row>
        <row r="229">
          <cell r="A229" t="str">
            <v>03.15</v>
          </cell>
          <cell r="B229" t="str">
            <v>SUDECAP</v>
          </cell>
          <cell r="C229" t="str">
            <v>ATERRO COMPACTADO</v>
          </cell>
        </row>
        <row r="230">
          <cell r="A230" t="str">
            <v>03.15.01</v>
          </cell>
          <cell r="B230" t="str">
            <v>SUDECAP</v>
          </cell>
          <cell r="C230" t="str">
            <v>COM ROLO VIBRATORIO</v>
          </cell>
          <cell r="L230" t="str">
            <v>M3</v>
          </cell>
          <cell r="M230">
            <v>5.04</v>
          </cell>
        </row>
        <row r="231">
          <cell r="A231" t="str">
            <v>03.15.02</v>
          </cell>
          <cell r="B231" t="str">
            <v>SUDECAP</v>
          </cell>
          <cell r="C231" t="str">
            <v>COM PLACA VIBRATORIA</v>
          </cell>
          <cell r="L231" t="str">
            <v>M3</v>
          </cell>
          <cell r="M231">
            <v>19.54</v>
          </cell>
        </row>
        <row r="232">
          <cell r="A232" t="str">
            <v>03.15.03</v>
          </cell>
          <cell r="B232" t="str">
            <v>SUDECAP</v>
          </cell>
          <cell r="C232" t="str">
            <v>MANUAL, COM SOQUETE</v>
          </cell>
          <cell r="L232" t="str">
            <v>M3</v>
          </cell>
          <cell r="M232">
            <v>42</v>
          </cell>
        </row>
        <row r="233">
          <cell r="A233" t="str">
            <v>03.16</v>
          </cell>
          <cell r="B233" t="str">
            <v>SUDECAP</v>
          </cell>
          <cell r="C233" t="str">
            <v>ESCAVAÇAO DE MATERIAL DE 3ª CATEGORIA</v>
          </cell>
        </row>
        <row r="234">
          <cell r="A234" t="str">
            <v>03.16.01</v>
          </cell>
          <cell r="B234" t="str">
            <v>SUDECAP</v>
          </cell>
          <cell r="C234" t="str">
            <v>EM RETANGULAO COM MARTELO ELETRICO DE 30KG</v>
          </cell>
          <cell r="L234" t="str">
            <v>M3</v>
          </cell>
          <cell r="M234">
            <v>266.5</v>
          </cell>
        </row>
        <row r="235">
          <cell r="A235" t="str">
            <v>03.17</v>
          </cell>
          <cell r="B235" t="str">
            <v>SUDECAP</v>
          </cell>
          <cell r="C235" t="str">
            <v>ESCAVAÇAO MANUAL DE VALAS</v>
          </cell>
        </row>
        <row r="236">
          <cell r="A236" t="str">
            <v>03.17.01</v>
          </cell>
          <cell r="B236" t="str">
            <v>SUDECAP</v>
          </cell>
          <cell r="C236" t="str">
            <v>H &lt;= 1,5 M</v>
          </cell>
          <cell r="L236" t="str">
            <v>M3</v>
          </cell>
          <cell r="M236">
            <v>42</v>
          </cell>
        </row>
        <row r="237">
          <cell r="A237" t="str">
            <v>03.17.02</v>
          </cell>
          <cell r="B237" t="str">
            <v>SUDECAP</v>
          </cell>
          <cell r="C237" t="str">
            <v>1,5 M &lt; H &lt;= 3,0 M</v>
          </cell>
          <cell r="L237" t="str">
            <v>M3</v>
          </cell>
          <cell r="M237">
            <v>56</v>
          </cell>
        </row>
        <row r="238">
          <cell r="A238" t="str">
            <v>03.17.03</v>
          </cell>
          <cell r="B238" t="str">
            <v>SUDECAP</v>
          </cell>
          <cell r="C238" t="str">
            <v>3,0 M &lt; H &lt;= 5,0 M</v>
          </cell>
          <cell r="L238" t="str">
            <v>M3</v>
          </cell>
          <cell r="M238">
            <v>70</v>
          </cell>
        </row>
        <row r="239">
          <cell r="A239" t="str">
            <v>03.18</v>
          </cell>
          <cell r="B239" t="str">
            <v>SUDECAP</v>
          </cell>
          <cell r="C239" t="str">
            <v>ESCAVAÇAO MECANICA DE VALAS COM DESCARGA LATERAL</v>
          </cell>
        </row>
        <row r="240">
          <cell r="A240" t="str">
            <v>03.18.01</v>
          </cell>
          <cell r="B240" t="str">
            <v>SUDECAP</v>
          </cell>
          <cell r="C240" t="str">
            <v>H &lt;= 1.5 M</v>
          </cell>
          <cell r="L240" t="str">
            <v>M3</v>
          </cell>
          <cell r="M240">
            <v>5.9</v>
          </cell>
        </row>
        <row r="241">
          <cell r="A241" t="str">
            <v>03.18.02</v>
          </cell>
          <cell r="B241" t="str">
            <v>SUDECAP</v>
          </cell>
          <cell r="C241" t="str">
            <v>1.5 M &lt; H &lt;= 3.0 M</v>
          </cell>
          <cell r="L241" t="str">
            <v>M3</v>
          </cell>
          <cell r="M241">
            <v>7.48</v>
          </cell>
        </row>
        <row r="242">
          <cell r="A242" t="str">
            <v>03.18.03</v>
          </cell>
          <cell r="B242" t="str">
            <v>SUDECAP</v>
          </cell>
          <cell r="C242" t="str">
            <v>3.0 M &lt; H &lt;= 5.0 M</v>
          </cell>
          <cell r="L242" t="str">
            <v>M3</v>
          </cell>
          <cell r="M242">
            <v>8.75</v>
          </cell>
        </row>
        <row r="243">
          <cell r="A243" t="str">
            <v>03.18.04</v>
          </cell>
          <cell r="B243" t="str">
            <v>SUDECAP</v>
          </cell>
          <cell r="C243" t="str">
            <v>H &gt; 5,0 M</v>
          </cell>
          <cell r="L243" t="str">
            <v>M3</v>
          </cell>
          <cell r="M243">
            <v>9.36</v>
          </cell>
        </row>
        <row r="244">
          <cell r="A244" t="str">
            <v>03.19</v>
          </cell>
          <cell r="B244" t="str">
            <v>SUDECAP</v>
          </cell>
          <cell r="C244" t="str">
            <v>ESCAVAÇAO MECANICA DE VALAS COM DESC. S/ CAMINHOES</v>
          </cell>
        </row>
        <row r="245">
          <cell r="A245" t="str">
            <v>03.19.01</v>
          </cell>
          <cell r="B245" t="str">
            <v>SUDECAP</v>
          </cell>
          <cell r="C245" t="str">
            <v>H &lt;= 1.5 M</v>
          </cell>
          <cell r="L245" t="str">
            <v>M3</v>
          </cell>
          <cell r="M245">
            <v>7.35</v>
          </cell>
        </row>
        <row r="246">
          <cell r="A246" t="str">
            <v>03.19.02</v>
          </cell>
          <cell r="B246" t="str">
            <v>SUDECAP</v>
          </cell>
          <cell r="C246" t="str">
            <v>1.5 M &lt; H &lt;= 3.0M</v>
          </cell>
          <cell r="L246" t="str">
            <v>M3</v>
          </cell>
          <cell r="M246">
            <v>9.15</v>
          </cell>
        </row>
        <row r="247">
          <cell r="A247" t="str">
            <v>03.19.03</v>
          </cell>
          <cell r="B247" t="str">
            <v>SUDECAP</v>
          </cell>
          <cell r="C247" t="str">
            <v>3.0 M &lt; H &lt;= 5.0M</v>
          </cell>
          <cell r="L247" t="str">
            <v>M3</v>
          </cell>
          <cell r="M247">
            <v>10.95</v>
          </cell>
        </row>
        <row r="248">
          <cell r="A248" t="str">
            <v>03.19.04</v>
          </cell>
          <cell r="B248" t="str">
            <v>SUDECAP</v>
          </cell>
          <cell r="C248" t="str">
            <v>H &gt; 5,0 M</v>
          </cell>
          <cell r="L248" t="str">
            <v>M3</v>
          </cell>
          <cell r="M248">
            <v>11.55</v>
          </cell>
        </row>
        <row r="249">
          <cell r="A249" t="str">
            <v>03.20</v>
          </cell>
          <cell r="B249" t="str">
            <v>SUDECAP</v>
          </cell>
          <cell r="C249" t="str">
            <v>ESCAVAÇAO EM SOLO MOLE</v>
          </cell>
        </row>
        <row r="250">
          <cell r="A250" t="str">
            <v>03.20.01</v>
          </cell>
          <cell r="B250" t="str">
            <v>SUDECAP</v>
          </cell>
          <cell r="C250" t="str">
            <v>MECANICA COM DESCARGA DIRETA SOBRE CAMINHAO</v>
          </cell>
          <cell r="L250" t="str">
            <v>M3</v>
          </cell>
          <cell r="M250">
            <v>8.82</v>
          </cell>
        </row>
        <row r="251">
          <cell r="A251" t="str">
            <v>03.20.02</v>
          </cell>
          <cell r="B251" t="str">
            <v>SUDECAP</v>
          </cell>
          <cell r="C251" t="str">
            <v>ESCAVACAO DE SOLO MOLE EM PROFUNDIDADE &lt;= 1,50 METROS</v>
          </cell>
          <cell r="L251" t="str">
            <v>M3</v>
          </cell>
          <cell r="M251">
            <v>12.19</v>
          </cell>
        </row>
        <row r="252">
          <cell r="A252" t="str">
            <v>03.20.03</v>
          </cell>
          <cell r="B252" t="str">
            <v>SUDECAP</v>
          </cell>
          <cell r="C252" t="str">
            <v>ESCAVACAO DE SOLO MOLE EM PROFUNDIDADE &gt; 1,50 METROS &lt;= 3,50 METROS</v>
          </cell>
          <cell r="L252" t="str">
            <v>M3</v>
          </cell>
          <cell r="M252">
            <v>13.38</v>
          </cell>
        </row>
        <row r="253">
          <cell r="A253" t="str">
            <v>03.20.04</v>
          </cell>
          <cell r="B253" t="str">
            <v>SUDECAP</v>
          </cell>
          <cell r="C253" t="str">
            <v>ESCAVACAO DE SOLO MOLE EM PROFUNDIDADE &gt; 3,50 METROS &lt;= 5,50 METROS</v>
          </cell>
          <cell r="L253" t="str">
            <v>M3</v>
          </cell>
          <cell r="M253">
            <v>12.39</v>
          </cell>
        </row>
        <row r="254">
          <cell r="A254" t="str">
            <v>03.21</v>
          </cell>
          <cell r="B254" t="str">
            <v>SUDECAP</v>
          </cell>
          <cell r="C254" t="str">
            <v>ESCAVAÇAO DE VALA E CARGA DE MATERIAL DE 3ª CATEGORIA</v>
          </cell>
        </row>
        <row r="255">
          <cell r="A255" t="str">
            <v>03.21.02</v>
          </cell>
          <cell r="B255" t="str">
            <v>SUDECAP</v>
          </cell>
          <cell r="C255" t="str">
            <v>COM UTILIZAÇAO DE EQUIPAMENTO A AR COMPRIMIDO</v>
          </cell>
          <cell r="L255" t="str">
            <v>M3</v>
          </cell>
          <cell r="M255">
            <v>243.51</v>
          </cell>
        </row>
        <row r="256">
          <cell r="A256" t="str">
            <v>03.22</v>
          </cell>
          <cell r="B256" t="str">
            <v>SUDECAP</v>
          </cell>
          <cell r="C256" t="str">
            <v>REATERRO DE VALA</v>
          </cell>
        </row>
        <row r="257">
          <cell r="A257" t="str">
            <v>03.22.01</v>
          </cell>
          <cell r="B257" t="str">
            <v>SUDECAP</v>
          </cell>
          <cell r="C257" t="str">
            <v>MANUAL</v>
          </cell>
          <cell r="L257" t="str">
            <v>M3</v>
          </cell>
          <cell r="M257">
            <v>42</v>
          </cell>
        </row>
        <row r="258">
          <cell r="A258" t="str">
            <v>03.22.02</v>
          </cell>
          <cell r="B258" t="str">
            <v>SUDECAP</v>
          </cell>
          <cell r="C258" t="str">
            <v>COMPACTADO COM EQUIP. PLACA VIBRATORIA OU EQUIVALENTE</v>
          </cell>
          <cell r="L258" t="str">
            <v>M3</v>
          </cell>
          <cell r="M258">
            <v>19.54</v>
          </cell>
        </row>
        <row r="259">
          <cell r="A259" t="str">
            <v>03.23</v>
          </cell>
          <cell r="B259" t="str">
            <v>SUDECAP</v>
          </cell>
          <cell r="C259" t="str">
            <v>REGULARIZAÇAO E COMPACTAÇAO DE TERRENO</v>
          </cell>
        </row>
        <row r="260">
          <cell r="A260" t="str">
            <v>03.23.01</v>
          </cell>
          <cell r="B260" t="str">
            <v>SUDECAP</v>
          </cell>
          <cell r="C260" t="str">
            <v>MANUAL, COM SOQUETE</v>
          </cell>
          <cell r="L260" t="str">
            <v>M2</v>
          </cell>
          <cell r="M260">
            <v>4.62</v>
          </cell>
        </row>
        <row r="261">
          <cell r="A261" t="str">
            <v>03.23.03</v>
          </cell>
          <cell r="B261" t="str">
            <v>SUDECAP</v>
          </cell>
          <cell r="C261" t="str">
            <v>COM PLACA VIBRATORIA</v>
          </cell>
          <cell r="L261" t="str">
            <v>M2</v>
          </cell>
          <cell r="M261">
            <v>4.05</v>
          </cell>
        </row>
        <row r="262">
          <cell r="A262" t="str">
            <v>03.23.05</v>
          </cell>
          <cell r="B262" t="str">
            <v>SUDECAP</v>
          </cell>
          <cell r="C262" t="str">
            <v>COM ROLO VIBRATORIO</v>
          </cell>
          <cell r="L262" t="str">
            <v>M2</v>
          </cell>
          <cell r="M262">
            <v>2.64</v>
          </cell>
        </row>
        <row r="263">
          <cell r="A263" t="str">
            <v>03.24</v>
          </cell>
          <cell r="B263" t="str">
            <v>SUDECAP</v>
          </cell>
          <cell r="C263" t="str">
            <v>TRANSPORTE DE MATERIAL DE QUALQUER NATUREZA EM CARRINHO DE MAO</v>
          </cell>
        </row>
        <row r="264">
          <cell r="A264" t="str">
            <v>03.24.01</v>
          </cell>
          <cell r="B264" t="str">
            <v>SUDECAP</v>
          </cell>
          <cell r="C264" t="str">
            <v>DMT &lt;= 50,00 M</v>
          </cell>
          <cell r="L264" t="str">
            <v>M3</v>
          </cell>
          <cell r="M264">
            <v>21</v>
          </cell>
        </row>
        <row r="265">
          <cell r="A265" t="str">
            <v>03.24.02</v>
          </cell>
          <cell r="B265" t="str">
            <v>SUDECAP</v>
          </cell>
          <cell r="C265" t="str">
            <v>50,00 &lt; DMT &lt;= 100,00 M</v>
          </cell>
          <cell r="L265" t="str">
            <v>M3</v>
          </cell>
          <cell r="M265">
            <v>28</v>
          </cell>
        </row>
        <row r="266">
          <cell r="A266" t="str">
            <v>03.25</v>
          </cell>
          <cell r="B266" t="str">
            <v>SUDECAP</v>
          </cell>
          <cell r="C266" t="str">
            <v>TRANSPORTE DE MAT.DE QUALQUER NATUREZA EM CAÇAMBA</v>
          </cell>
        </row>
        <row r="267">
          <cell r="A267" t="str">
            <v>03.25.01</v>
          </cell>
          <cell r="B267" t="str">
            <v>SUDECAP</v>
          </cell>
          <cell r="C267" t="str">
            <v>CAÇAMBA 5m³</v>
          </cell>
          <cell r="L267" t="str">
            <v>VG</v>
          </cell>
          <cell r="M267">
            <v>280</v>
          </cell>
        </row>
        <row r="268">
          <cell r="A268" t="str">
            <v>04</v>
          </cell>
          <cell r="C268" t="str">
            <v>FUNDAÇOES</v>
          </cell>
        </row>
        <row r="269">
          <cell r="A269" t="str">
            <v>04.01</v>
          </cell>
          <cell r="B269" t="str">
            <v>SUDECAP</v>
          </cell>
          <cell r="C269" t="str">
            <v>TUBULAO A CEU ABERTO</v>
          </cell>
        </row>
        <row r="270">
          <cell r="A270" t="str">
            <v>04.01.01</v>
          </cell>
          <cell r="B270" t="str">
            <v>SUDECAP</v>
          </cell>
          <cell r="C270" t="str">
            <v>ESCAVAÇAO MANUAL DE TUBULAO A CEU ABERTO</v>
          </cell>
          <cell r="L270" t="str">
            <v>M3</v>
          </cell>
          <cell r="M270">
            <v>251.68</v>
          </cell>
        </row>
        <row r="271">
          <cell r="A271" t="str">
            <v>04.01.02</v>
          </cell>
          <cell r="B271" t="str">
            <v>SUDECAP</v>
          </cell>
          <cell r="C271" t="str">
            <v>ESCAV. MANUAL TUBULÃO A CÉU ABERTO FUSTE/BASE EQUIP ELETRICO</v>
          </cell>
          <cell r="L271" t="str">
            <v>M3</v>
          </cell>
          <cell r="M271">
            <v>302.81</v>
          </cell>
        </row>
        <row r="272">
          <cell r="A272" t="str">
            <v>04.01.03</v>
          </cell>
          <cell r="B272" t="str">
            <v>SUDECAP</v>
          </cell>
          <cell r="C272" t="str">
            <v>ESCAVAÇAO E CONCRETO 1:4:8 COM 30% PEDRA DE MAO</v>
          </cell>
          <cell r="L272" t="str">
            <v>M3</v>
          </cell>
          <cell r="M272">
            <v>706.29</v>
          </cell>
        </row>
        <row r="273">
          <cell r="A273" t="str">
            <v>04.01.05</v>
          </cell>
          <cell r="B273" t="str">
            <v>SUDECAP</v>
          </cell>
          <cell r="C273" t="str">
            <v>ESCAVAÇAO E CONCRETO 1:3:6 COM 30% PEDRA DE MAO</v>
          </cell>
          <cell r="L273" t="str">
            <v>M3</v>
          </cell>
          <cell r="M273">
            <v>722.9</v>
          </cell>
        </row>
        <row r="274">
          <cell r="A274" t="str">
            <v>04.03</v>
          </cell>
          <cell r="B274" t="str">
            <v>SUDECAP</v>
          </cell>
          <cell r="C274" t="str">
            <v>ESTACA BROCA PERFURADA A TRADO MANUAL</v>
          </cell>
        </row>
        <row r="275">
          <cell r="A275" t="str">
            <v>04.03.01</v>
          </cell>
          <cell r="B275" t="str">
            <v>SUDECAP</v>
          </cell>
          <cell r="C275" t="str">
            <v>PERFURAÇAO DE ESTACA TRADO D= 15 CM</v>
          </cell>
          <cell r="L275" t="str">
            <v>M</v>
          </cell>
          <cell r="M275">
            <v>16.8</v>
          </cell>
        </row>
        <row r="276">
          <cell r="A276" t="str">
            <v>04.03.02</v>
          </cell>
          <cell r="B276" t="str">
            <v>SUDECAP</v>
          </cell>
          <cell r="C276" t="str">
            <v>PERFURAÇAO DE ESTACA TRADO D= 20 CM</v>
          </cell>
          <cell r="L276" t="str">
            <v>M</v>
          </cell>
          <cell r="M276">
            <v>21</v>
          </cell>
        </row>
        <row r="277">
          <cell r="A277" t="str">
            <v>04.03.03</v>
          </cell>
          <cell r="B277" t="str">
            <v>SUDECAP</v>
          </cell>
          <cell r="C277" t="str">
            <v>PERFURAÇAO DE ESTACA TRADO D= 25 CM</v>
          </cell>
          <cell r="L277" t="str">
            <v>M</v>
          </cell>
          <cell r="M277">
            <v>28</v>
          </cell>
        </row>
        <row r="278">
          <cell r="A278" t="str">
            <v>04.03.04</v>
          </cell>
          <cell r="B278" t="str">
            <v>SUDECAP</v>
          </cell>
          <cell r="C278" t="str">
            <v>PERFURAÇAO DE ESTACA TRADO D= 30 CM</v>
          </cell>
          <cell r="L278" t="str">
            <v>M</v>
          </cell>
          <cell r="M278">
            <v>35</v>
          </cell>
        </row>
        <row r="279">
          <cell r="A279" t="str">
            <v>04.03.11</v>
          </cell>
          <cell r="B279" t="str">
            <v>SUDECAP</v>
          </cell>
          <cell r="C279" t="str">
            <v>PERFURAÇAO E CONCRETO FCK &gt;= 20 MPA,  D= 15 CM</v>
          </cell>
          <cell r="L279" t="str">
            <v>M</v>
          </cell>
          <cell r="M279">
            <v>33.2</v>
          </cell>
        </row>
        <row r="280">
          <cell r="A280" t="str">
            <v>04.03.12</v>
          </cell>
          <cell r="B280" t="str">
            <v>SUDECAP</v>
          </cell>
          <cell r="C280" t="str">
            <v>PERFURAÇAO E CONCRETO FCK &gt;= 20 MPA,  D= 20 CM</v>
          </cell>
          <cell r="L280" t="str">
            <v>M</v>
          </cell>
          <cell r="M280">
            <v>45.9</v>
          </cell>
        </row>
        <row r="281">
          <cell r="A281" t="str">
            <v>04.03.13</v>
          </cell>
          <cell r="B281" t="str">
            <v>SUDECAP</v>
          </cell>
          <cell r="C281" t="str">
            <v>PERFURAÇAO E CONCRETO FCK &gt;= 20 MPA,  D= 25 CM</v>
          </cell>
          <cell r="L281" t="str">
            <v>M</v>
          </cell>
          <cell r="M281">
            <v>64.66</v>
          </cell>
        </row>
        <row r="282">
          <cell r="A282" t="str">
            <v>04.03.14</v>
          </cell>
          <cell r="B282" t="str">
            <v>SUDECAP</v>
          </cell>
          <cell r="C282" t="str">
            <v>PERFURAÇAO E CONCRETO FCK &gt;= 20 MPA,  D= 30 CM</v>
          </cell>
          <cell r="L282" t="str">
            <v>M</v>
          </cell>
          <cell r="M282">
            <v>86.04</v>
          </cell>
        </row>
        <row r="283">
          <cell r="A283" t="str">
            <v>04.03.21</v>
          </cell>
          <cell r="B283" t="str">
            <v>SUDECAP</v>
          </cell>
          <cell r="C283" t="str">
            <v>PERFURAÇAO E BRITA 2 CALCAREA  D= 15 CM</v>
          </cell>
          <cell r="L283" t="str">
            <v>M</v>
          </cell>
          <cell r="M283">
            <v>21.08</v>
          </cell>
        </row>
        <row r="284">
          <cell r="A284" t="str">
            <v>04.03.22</v>
          </cell>
          <cell r="B284" t="str">
            <v>SUDECAP</v>
          </cell>
          <cell r="C284" t="str">
            <v>PERFURAÇAO E BRITA 2 CALCAREA  D= 20 CM</v>
          </cell>
          <cell r="L284" t="str">
            <v>M</v>
          </cell>
          <cell r="M284">
            <v>28.76</v>
          </cell>
        </row>
        <row r="285">
          <cell r="A285" t="str">
            <v>04.03.23</v>
          </cell>
          <cell r="B285" t="str">
            <v>SUDECAP</v>
          </cell>
          <cell r="C285" t="str">
            <v>PERFURAÇAO E BRITA 2 CALCAREA  D= 25 CM</v>
          </cell>
          <cell r="L285" t="str">
            <v>M</v>
          </cell>
          <cell r="M285">
            <v>40.04</v>
          </cell>
        </row>
        <row r="286">
          <cell r="A286" t="str">
            <v>04.03.24</v>
          </cell>
          <cell r="B286" t="str">
            <v>SUDECAP</v>
          </cell>
          <cell r="C286" t="str">
            <v>PERFURAÇAO E BRITA 2 CALCAREA  D= 30 CM</v>
          </cell>
          <cell r="L286" t="str">
            <v>M</v>
          </cell>
          <cell r="M286">
            <v>51.96</v>
          </cell>
        </row>
        <row r="287">
          <cell r="A287" t="str">
            <v>04.04</v>
          </cell>
          <cell r="B287" t="str">
            <v>SUDECAP</v>
          </cell>
          <cell r="C287" t="str">
            <v>ESTACA BROCA PERFURADA A TRADO MECANIZADO</v>
          </cell>
        </row>
        <row r="288">
          <cell r="A288" t="str">
            <v>04.04.01</v>
          </cell>
          <cell r="B288" t="str">
            <v>SUDECAP</v>
          </cell>
          <cell r="C288" t="str">
            <v>MOBILIZAÇAO E DESMOBILIZAÇAO DE EQUIPAMENTO</v>
          </cell>
          <cell r="L288" t="str">
            <v>UN</v>
          </cell>
          <cell r="M288">
            <v>2000</v>
          </cell>
        </row>
        <row r="289">
          <cell r="A289" t="str">
            <v>04.04.02</v>
          </cell>
          <cell r="B289" t="str">
            <v>SUDECAP</v>
          </cell>
          <cell r="C289" t="str">
            <v>PERFURAÇAO D= 30 CM</v>
          </cell>
          <cell r="L289" t="str">
            <v>M</v>
          </cell>
          <cell r="M289">
            <v>20</v>
          </cell>
        </row>
        <row r="290">
          <cell r="A290" t="str">
            <v>04.04.03</v>
          </cell>
          <cell r="B290" t="str">
            <v>SUDECAP</v>
          </cell>
          <cell r="C290" t="str">
            <v>PERFURAÇAO D= 35 CM</v>
          </cell>
          <cell r="L290" t="str">
            <v>M</v>
          </cell>
          <cell r="M290">
            <v>22</v>
          </cell>
        </row>
        <row r="291">
          <cell r="A291" t="str">
            <v>04.04.04</v>
          </cell>
          <cell r="B291" t="str">
            <v>SUDECAP</v>
          </cell>
          <cell r="C291" t="str">
            <v>PERFURAÇAO D= 40 CM</v>
          </cell>
          <cell r="L291" t="str">
            <v>M</v>
          </cell>
          <cell r="M291">
            <v>25</v>
          </cell>
        </row>
        <row r="292">
          <cell r="A292" t="str">
            <v>04.04.05</v>
          </cell>
          <cell r="B292" t="str">
            <v>SUDECAP</v>
          </cell>
          <cell r="C292" t="str">
            <v>PERFURAÇAO D= 45 CM</v>
          </cell>
          <cell r="L292" t="str">
            <v>M</v>
          </cell>
          <cell r="M292">
            <v>30</v>
          </cell>
        </row>
        <row r="293">
          <cell r="A293" t="str">
            <v>04.04.06</v>
          </cell>
          <cell r="B293" t="str">
            <v>SUDECAP</v>
          </cell>
          <cell r="C293" t="str">
            <v>PERFURAÇAO D= 50 CM</v>
          </cell>
          <cell r="L293" t="str">
            <v>M</v>
          </cell>
          <cell r="M293">
            <v>34</v>
          </cell>
        </row>
        <row r="294">
          <cell r="A294" t="str">
            <v>04.05</v>
          </cell>
          <cell r="B294" t="str">
            <v>SUDECAP</v>
          </cell>
          <cell r="C294" t="str">
            <v>ESTACA STRAUSS - ESCAVAÇAO, ARMAÇAO E CONCRETAGEM</v>
          </cell>
        </row>
        <row r="295">
          <cell r="A295" t="str">
            <v>04.05.01</v>
          </cell>
          <cell r="B295" t="str">
            <v>SUDECAP</v>
          </cell>
          <cell r="C295" t="str">
            <v>MOBILIZAÇAO E DESMOBILIZAÇAO DE EQUIPAMENTO</v>
          </cell>
          <cell r="L295" t="str">
            <v>UN</v>
          </cell>
          <cell r="M295">
            <v>5000</v>
          </cell>
        </row>
        <row r="296">
          <cell r="A296" t="str">
            <v>04.05.05</v>
          </cell>
          <cell r="B296" t="str">
            <v>SUDECAP</v>
          </cell>
          <cell r="C296" t="str">
            <v>D= 250 MM</v>
          </cell>
          <cell r="L296" t="str">
            <v>M</v>
          </cell>
          <cell r="M296">
            <v>109.4</v>
          </cell>
        </row>
        <row r="297">
          <cell r="A297" t="str">
            <v>04.05.06</v>
          </cell>
          <cell r="B297" t="str">
            <v>SUDECAP</v>
          </cell>
          <cell r="C297" t="str">
            <v>D= 320 MM</v>
          </cell>
          <cell r="L297" t="str">
            <v>M</v>
          </cell>
          <cell r="M297">
            <v>129.81</v>
          </cell>
        </row>
        <row r="298">
          <cell r="A298" t="str">
            <v>04.05.07</v>
          </cell>
          <cell r="B298" t="str">
            <v>SUDECAP</v>
          </cell>
          <cell r="C298" t="str">
            <v>D= 420 MM</v>
          </cell>
          <cell r="L298" t="str">
            <v>M</v>
          </cell>
          <cell r="M298">
            <v>181.84</v>
          </cell>
        </row>
        <row r="299">
          <cell r="A299" t="str">
            <v>04.06</v>
          </cell>
          <cell r="B299" t="str">
            <v>SUDECAP</v>
          </cell>
          <cell r="C299" t="str">
            <v>ESTACA HELICE CONTINUA</v>
          </cell>
        </row>
        <row r="300">
          <cell r="A300" t="str">
            <v>04.06.01</v>
          </cell>
          <cell r="B300" t="str">
            <v>SUDECAP</v>
          </cell>
          <cell r="C300" t="str">
            <v>MOBILIZACAO E DESMOBILIZACAO DE EQUIPAMENTO</v>
          </cell>
          <cell r="L300" t="str">
            <v>UN</v>
          </cell>
          <cell r="M300">
            <v>22000</v>
          </cell>
        </row>
        <row r="301">
          <cell r="A301" t="str">
            <v>04.06.02</v>
          </cell>
          <cell r="B301" t="str">
            <v>SUDECAP</v>
          </cell>
          <cell r="C301" t="str">
            <v>D=30 CM INCLUSIVE TX BOMB. EXCLUSIVE CONC./ARMACAO</v>
          </cell>
          <cell r="L301" t="str">
            <v>M</v>
          </cell>
          <cell r="M301">
            <v>43.23</v>
          </cell>
        </row>
        <row r="302">
          <cell r="A302" t="str">
            <v>04.06.03</v>
          </cell>
          <cell r="B302" t="str">
            <v>SUDECAP</v>
          </cell>
          <cell r="C302" t="str">
            <v>D=40 CM INCLUSIVE TX BOMB. EXCLUSIVE CONC./ARMACAO</v>
          </cell>
          <cell r="L302" t="str">
            <v>M</v>
          </cell>
          <cell r="M302">
            <v>55.61</v>
          </cell>
        </row>
        <row r="303">
          <cell r="A303" t="str">
            <v>04.06.04</v>
          </cell>
          <cell r="B303" t="str">
            <v>SUDECAP</v>
          </cell>
          <cell r="C303" t="str">
            <v>D=50 CM INCLUSIVE TX BOMB. EXCLUSIVE CONC./ARMACAO</v>
          </cell>
          <cell r="L303" t="str">
            <v>M</v>
          </cell>
          <cell r="M303">
            <v>80.05</v>
          </cell>
        </row>
        <row r="304">
          <cell r="A304" t="str">
            <v>04.06.05</v>
          </cell>
          <cell r="B304" t="str">
            <v>SUDECAP</v>
          </cell>
          <cell r="C304" t="str">
            <v>D=60 CM INCLUSIVE TX BOMB. EXCLUSIVE CONC./ARMACAO</v>
          </cell>
          <cell r="L304" t="str">
            <v>M</v>
          </cell>
          <cell r="M304">
            <v>100.87</v>
          </cell>
        </row>
        <row r="305">
          <cell r="A305" t="str">
            <v>04.06.06</v>
          </cell>
          <cell r="B305" t="str">
            <v>SUDECAP</v>
          </cell>
          <cell r="C305" t="str">
            <v>D=70 CM INCLUSIVE TX BOMB. EXCLUSIVE CONC./ARMACAO</v>
          </cell>
          <cell r="L305" t="str">
            <v>M</v>
          </cell>
          <cell r="M305">
            <v>123.32</v>
          </cell>
        </row>
        <row r="306">
          <cell r="A306" t="str">
            <v>04.10</v>
          </cell>
          <cell r="B306" t="str">
            <v>SUDECAP</v>
          </cell>
          <cell r="C306" t="str">
            <v>ESTACA RAIZ</v>
          </cell>
        </row>
        <row r="307">
          <cell r="A307" t="str">
            <v>04.10.01</v>
          </cell>
          <cell r="B307" t="str">
            <v>SUDECAP</v>
          </cell>
          <cell r="C307" t="str">
            <v>MOBILIZACAO E DESMOBILIZACAO DE EQUIPAMENTOS</v>
          </cell>
          <cell r="L307" t="str">
            <v>UN</v>
          </cell>
          <cell r="M307">
            <v>20000</v>
          </cell>
        </row>
        <row r="308">
          <cell r="A308" t="str">
            <v>04.10.05</v>
          </cell>
          <cell r="B308" t="str">
            <v>SUDECAP</v>
          </cell>
          <cell r="C308" t="str">
            <v>ESTACA RAIZ D=140/160MM INCLUS. ARG. EXCL. ARMACAO</v>
          </cell>
          <cell r="L308" t="str">
            <v>M</v>
          </cell>
          <cell r="M308">
            <v>330.96</v>
          </cell>
        </row>
        <row r="309">
          <cell r="A309" t="str">
            <v>04.10.06</v>
          </cell>
          <cell r="B309" t="str">
            <v>SUDECAP</v>
          </cell>
          <cell r="C309" t="str">
            <v>ESTACA RAIZ D=168/210MM INCLUS. ARG. EXCL. ARMACAO</v>
          </cell>
          <cell r="L309" t="str">
            <v>M</v>
          </cell>
          <cell r="M309">
            <v>378.6</v>
          </cell>
        </row>
        <row r="310">
          <cell r="A310" t="str">
            <v>04.10.07</v>
          </cell>
          <cell r="B310" t="str">
            <v>SUDECAP</v>
          </cell>
          <cell r="C310" t="str">
            <v>ESTACA RAIZ D=220/250MM INCLUS. ARG. EXCL. ARMACAO</v>
          </cell>
          <cell r="L310" t="str">
            <v>M</v>
          </cell>
          <cell r="M310">
            <v>419.97</v>
          </cell>
        </row>
        <row r="311">
          <cell r="A311" t="str">
            <v>04.10.08</v>
          </cell>
          <cell r="B311" t="str">
            <v>SUDECAP</v>
          </cell>
          <cell r="C311" t="str">
            <v>ESTACA RAIZ D=273/310MM INCLUS. ARG. EXCL. ARMACAO</v>
          </cell>
          <cell r="L311" t="str">
            <v>M</v>
          </cell>
          <cell r="M311">
            <v>463.87</v>
          </cell>
        </row>
        <row r="312">
          <cell r="A312" t="str">
            <v>04.10.09</v>
          </cell>
          <cell r="B312" t="str">
            <v>SUDECAP</v>
          </cell>
          <cell r="C312" t="str">
            <v>ESTACA RAIZ ROCHA D=220/250MM INCL.ARG.EXCL.ARMACA</v>
          </cell>
          <cell r="L312" t="str">
            <v>M</v>
          </cell>
          <cell r="M312">
            <v>902.78</v>
          </cell>
        </row>
        <row r="313">
          <cell r="A313" t="str">
            <v>04.10.10</v>
          </cell>
          <cell r="B313" t="str">
            <v>SUDECAP</v>
          </cell>
          <cell r="C313" t="str">
            <v>ESTACA RAIZ ROCHA D=273/310MM INCL.ARG.EXCL.ARMACA</v>
          </cell>
          <cell r="L313" t="str">
            <v>M</v>
          </cell>
          <cell r="M313">
            <v>966.68</v>
          </cell>
        </row>
        <row r="314">
          <cell r="A314" t="str">
            <v>04.10.11</v>
          </cell>
          <cell r="B314" t="str">
            <v>SUDECAP</v>
          </cell>
          <cell r="C314" t="str">
            <v>ESTACA RAIZ ROCHA D=168/210MM INCL.ARG.EXCL.ARMACA</v>
          </cell>
          <cell r="L314" t="str">
            <v>M</v>
          </cell>
          <cell r="M314">
            <v>841.41</v>
          </cell>
        </row>
        <row r="315">
          <cell r="A315" t="str">
            <v>04.10.12</v>
          </cell>
          <cell r="B315" t="str">
            <v>SUDECAP</v>
          </cell>
          <cell r="C315" t="str">
            <v>ESTACA RAIZ ROCHA D=140/160MM INCL.ARG.EXCL.ARMACA</v>
          </cell>
          <cell r="L315" t="str">
            <v>M</v>
          </cell>
          <cell r="M315">
            <v>783.77</v>
          </cell>
        </row>
        <row r="316">
          <cell r="A316" t="str">
            <v>04.12</v>
          </cell>
          <cell r="B316" t="str">
            <v>SUDECAP</v>
          </cell>
          <cell r="C316" t="str">
            <v>FORNEC. CONCRETO USINADO CONV. LANC. EM FUNDACAO</v>
          </cell>
        </row>
        <row r="317">
          <cell r="A317" t="str">
            <v>04.12.11</v>
          </cell>
          <cell r="B317" t="str">
            <v>SUDECAP</v>
          </cell>
          <cell r="C317" t="str">
            <v>FCK&gt;=20 MPA -  BOMBEÁVEL - SLUMP 10+-2 CONSUMO MÍNIMO 300KG, APLICADO EM ESTACA STRAUSS NÃO ARMADA - FORNECIMENTO</v>
          </cell>
          <cell r="L317" t="str">
            <v>M3</v>
          </cell>
          <cell r="M317">
            <v>628.94</v>
          </cell>
        </row>
        <row r="319">
          <cell r="A319" t="str">
            <v>04.12.21</v>
          </cell>
          <cell r="B319" t="str">
            <v>SUDECAP</v>
          </cell>
          <cell r="C319" t="str">
            <v>FCK&gt;=20 MPA -  BOMBEÁVEL - SLUMP 13+-1 CONSUMO MÍNIMO 300KG, APLICADO EM ESTACA STRAUSS ARMADA - FORNECIMENTO</v>
          </cell>
          <cell r="L319" t="str">
            <v>M3</v>
          </cell>
          <cell r="M319">
            <v>611.24</v>
          </cell>
        </row>
        <row r="321">
          <cell r="A321" t="str">
            <v>04.12.32</v>
          </cell>
          <cell r="B321" t="str">
            <v>SUDECAP</v>
          </cell>
          <cell r="C321" t="str">
            <v>FCK&gt;=25 MPA -  BOMBEÁVEL - SLUMP 13+-3 CONSUMO MÍNIMO 280KG, APLICADO EM ESTACA ESCAVA SEM FLUIDO - FORNECIMENTO</v>
          </cell>
          <cell r="L321" t="str">
            <v>M3</v>
          </cell>
          <cell r="M321">
            <v>602.41</v>
          </cell>
        </row>
        <row r="323">
          <cell r="A323" t="str">
            <v>04.12.35</v>
          </cell>
          <cell r="B323" t="str">
            <v>SUDECAP</v>
          </cell>
          <cell r="C323" t="str">
            <v>FCK&gt;=40 MPA -  BOMBEÁVEL - SLUMP 13+-3 CONSUMO MÍNIMO 360KG, APLICADO EM ESTACA ESCAVA SEM FLUIDO - FORNECIMENTO</v>
          </cell>
          <cell r="L323" t="str">
            <v>M3</v>
          </cell>
          <cell r="M323">
            <v>660.19</v>
          </cell>
        </row>
        <row r="325">
          <cell r="A325" t="str">
            <v>04.12.43</v>
          </cell>
          <cell r="B325" t="str">
            <v>SUDECAP</v>
          </cell>
          <cell r="C325" t="str">
            <v>FCK&gt;=25 MPA -  BOMBEÁVEL - SLUMP 13+-3 CONSUMO MÍNIMO 280KG, APLICADO EM TUBULÕES NÃO ENCAMISADOS - FORNECIMENTO</v>
          </cell>
          <cell r="L325" t="str">
            <v>M3</v>
          </cell>
          <cell r="M325">
            <v>636.19</v>
          </cell>
        </row>
        <row r="327">
          <cell r="A327" t="str">
            <v>04.12.45</v>
          </cell>
          <cell r="B327" t="str">
            <v>SUDECAP</v>
          </cell>
          <cell r="C327" t="str">
            <v>FCK&gt;=40 MPA -  BOMBEÁVEL - SLUMP 13+-3 CONSUMO MÍNIMO 360KG, APLICADO  EM TUBULÕES NÃO ENCAMISADOS - FORNECIMENTO</v>
          </cell>
          <cell r="L327" t="str">
            <v>M3</v>
          </cell>
          <cell r="M327">
            <v>697.21</v>
          </cell>
        </row>
        <row r="329">
          <cell r="A329" t="str">
            <v>04.12.53</v>
          </cell>
          <cell r="B329" t="str">
            <v>SUDECAP</v>
          </cell>
          <cell r="C329" t="str">
            <v>FCK&gt;=30 MPA -  BOMBEÁVEL - SLUMP 24+-2 CONSUMO MÍNIMO 400KG, APLICADO EM ESTACA HÉLICE CONTÍNUA - FORNECIMENTO</v>
          </cell>
          <cell r="L329" t="str">
            <v>M3</v>
          </cell>
          <cell r="M329">
            <v>709.71</v>
          </cell>
        </row>
        <row r="331">
          <cell r="A331" t="str">
            <v>04.12.55</v>
          </cell>
          <cell r="B331" t="str">
            <v>SUDECAP</v>
          </cell>
          <cell r="C331" t="str">
            <v>FCK&gt;=40 MPA -  BOMBEÁVEL - SLUMP 24+-2 CONSUMO MÍNIMO 400KG, APLICADO EM ESTACA HÉLICE CONTÍNUA - FORNECIMENTO</v>
          </cell>
          <cell r="L331" t="str">
            <v>M3</v>
          </cell>
          <cell r="M331">
            <v>758.91</v>
          </cell>
        </row>
        <row r="333">
          <cell r="A333" t="str">
            <v>04.12.63</v>
          </cell>
          <cell r="B333" t="str">
            <v>SUDECAP</v>
          </cell>
          <cell r="C333" t="str">
            <v>FCK&gt;=30 MPA -  BOMBEÁVEL - SLUMP 24+-2 CONSUMO MÍNIMO 400KG, APLICADO EM ESTACA ESCAVADA COM FLUIDO - FORNECIMENTO</v>
          </cell>
          <cell r="L333" t="str">
            <v>M3</v>
          </cell>
          <cell r="M333">
            <v>611.62</v>
          </cell>
        </row>
        <row r="335">
          <cell r="A335" t="str">
            <v>04.12.65</v>
          </cell>
          <cell r="B335" t="str">
            <v>SUDECAP</v>
          </cell>
          <cell r="C335" t="str">
            <v>FCK&gt;=40 MPA -  BOMBEÁVEL - SLUMP 24+-2 CONSUMO MÍNIMO 400KG, APLICADO EM ESTACA ESCAVADA COM FLUIDO - FORNECIMENTO</v>
          </cell>
          <cell r="L335" t="str">
            <v>M3</v>
          </cell>
          <cell r="M335">
            <v>654.02</v>
          </cell>
        </row>
        <row r="337">
          <cell r="A337" t="str">
            <v>04.12.81</v>
          </cell>
          <cell r="B337" t="str">
            <v>SUDECAP</v>
          </cell>
          <cell r="C337" t="str">
            <v>SERVICO DE BOMBEAMENTO DE CONCRETO EM FUNDAÇÕES PROFUNDAS</v>
          </cell>
          <cell r="L337" t="str">
            <v>M3</v>
          </cell>
          <cell r="M337">
            <v>50</v>
          </cell>
        </row>
        <row r="338">
          <cell r="A338" t="str">
            <v>04.13</v>
          </cell>
          <cell r="B338" t="str">
            <v>SUDECAP</v>
          </cell>
          <cell r="C338" t="str">
            <v>FORMA, ESCORAMENTO, DESFORMA E LIMPEZA EM FUNDAÇAO</v>
          </cell>
        </row>
        <row r="339">
          <cell r="A339" t="str">
            <v>04.13.04</v>
          </cell>
          <cell r="B339" t="str">
            <v>SUDECAP</v>
          </cell>
          <cell r="C339" t="str">
            <v>DE TABUA DE MADEIRA DE LEI</v>
          </cell>
          <cell r="L339" t="str">
            <v>M2</v>
          </cell>
          <cell r="M339">
            <v>71.41</v>
          </cell>
        </row>
        <row r="340">
          <cell r="A340" t="str">
            <v>04.13.14</v>
          </cell>
          <cell r="B340" t="str">
            <v>SUDECAP</v>
          </cell>
          <cell r="C340" t="str">
            <v>DE COMPENSADO RESINADO ESPESSURA MINIMA &gt;= 12MM</v>
          </cell>
          <cell r="L340" t="str">
            <v>M2</v>
          </cell>
          <cell r="M340">
            <v>74.58</v>
          </cell>
        </row>
        <row r="341">
          <cell r="A341" t="str">
            <v>04.15</v>
          </cell>
          <cell r="B341" t="str">
            <v>SUDECAP</v>
          </cell>
          <cell r="C341" t="str">
            <v>ARMAÇAO INCL. CORTE, DOBRA E COLOCAÇAO EM FUNDAÇAO</v>
          </cell>
        </row>
        <row r="342">
          <cell r="A342" t="str">
            <v>04.15.04</v>
          </cell>
          <cell r="B342" t="str">
            <v>SUDECAP</v>
          </cell>
          <cell r="C342" t="str">
            <v>AÇO CA-60    D = 4,2 MM</v>
          </cell>
          <cell r="L342" t="str">
            <v>KG</v>
          </cell>
          <cell r="M342">
            <v>17.02</v>
          </cell>
        </row>
        <row r="343">
          <cell r="A343" t="str">
            <v>04.15.05</v>
          </cell>
          <cell r="B343" t="str">
            <v>SUDECAP</v>
          </cell>
          <cell r="C343" t="str">
            <v>AÇO CA-60    D = 5 MM</v>
          </cell>
          <cell r="L343" t="str">
            <v>KG</v>
          </cell>
          <cell r="M343">
            <v>14.15</v>
          </cell>
        </row>
        <row r="344">
          <cell r="A344" t="str">
            <v>04.15.06</v>
          </cell>
          <cell r="B344" t="str">
            <v>SUDECAP</v>
          </cell>
          <cell r="C344" t="str">
            <v>AÇO CA-60    D = 6,4 MM</v>
          </cell>
          <cell r="L344" t="str">
            <v>KG</v>
          </cell>
          <cell r="M344">
            <v>17.96</v>
          </cell>
        </row>
        <row r="345">
          <cell r="A345" t="str">
            <v>04.15.21</v>
          </cell>
          <cell r="B345" t="str">
            <v>SUDECAP</v>
          </cell>
          <cell r="C345" t="str">
            <v>AÇO CA-50    D = 6,3 MM</v>
          </cell>
          <cell r="L345" t="str">
            <v>KG</v>
          </cell>
          <cell r="M345">
            <v>13.68</v>
          </cell>
        </row>
        <row r="346">
          <cell r="A346" t="str">
            <v>04.15.22</v>
          </cell>
          <cell r="B346" t="str">
            <v>SUDECAP</v>
          </cell>
          <cell r="C346" t="str">
            <v>AÇO CA-50    D = 8 MM</v>
          </cell>
          <cell r="L346" t="str">
            <v>KG</v>
          </cell>
          <cell r="M346">
            <v>12.55</v>
          </cell>
        </row>
        <row r="347">
          <cell r="A347" t="str">
            <v>04.15.23</v>
          </cell>
          <cell r="B347" t="str">
            <v>SUDECAP</v>
          </cell>
          <cell r="C347" t="str">
            <v>AÇO CA-50    D = 10 MM</v>
          </cell>
          <cell r="L347" t="str">
            <v>KG</v>
          </cell>
          <cell r="M347">
            <v>11.23</v>
          </cell>
        </row>
        <row r="348">
          <cell r="A348" t="str">
            <v>04.15.24</v>
          </cell>
          <cell r="B348" t="str">
            <v>SUDECAP</v>
          </cell>
          <cell r="C348" t="str">
            <v>AÇO CA-50    D = 12,5 MM</v>
          </cell>
          <cell r="L348" t="str">
            <v>KG</v>
          </cell>
          <cell r="M348">
            <v>10.16</v>
          </cell>
        </row>
        <row r="349">
          <cell r="A349" t="str">
            <v>04.15.25</v>
          </cell>
          <cell r="B349" t="str">
            <v>SUDECAP</v>
          </cell>
          <cell r="C349" t="str">
            <v>AÇO CA-50    D = 16 MM</v>
          </cell>
          <cell r="L349" t="str">
            <v>KG</v>
          </cell>
          <cell r="M349">
            <v>9.59</v>
          </cell>
        </row>
        <row r="350">
          <cell r="A350" t="str">
            <v>04.15.26</v>
          </cell>
          <cell r="B350" t="str">
            <v>SUDECAP</v>
          </cell>
          <cell r="C350" t="str">
            <v>AÇO CA-50    D = 20 MM</v>
          </cell>
          <cell r="L350" t="str">
            <v>KG</v>
          </cell>
          <cell r="M350">
            <v>9.44</v>
          </cell>
        </row>
        <row r="351">
          <cell r="A351" t="str">
            <v>04.15.27</v>
          </cell>
          <cell r="B351" t="str">
            <v>SUDECAP</v>
          </cell>
          <cell r="C351" t="str">
            <v>AÇO CA-50    D = 25 MM</v>
          </cell>
          <cell r="L351" t="str">
            <v>KG</v>
          </cell>
          <cell r="M351">
            <v>9.16</v>
          </cell>
        </row>
        <row r="352">
          <cell r="A352" t="str">
            <v>04.15.28</v>
          </cell>
          <cell r="B352" t="str">
            <v>SUDECAP</v>
          </cell>
          <cell r="C352" t="str">
            <v>AÇO CA-50    D = 32 MM</v>
          </cell>
          <cell r="L352" t="str">
            <v>KG</v>
          </cell>
          <cell r="M352">
            <v>11.43</v>
          </cell>
        </row>
        <row r="353">
          <cell r="A353" t="str">
            <v>04.19</v>
          </cell>
          <cell r="B353" t="str">
            <v>SUDECAP</v>
          </cell>
          <cell r="C353" t="str">
            <v>CONCRETO CICLOPICO LANÇADO EM FUNDAÇAO E ARRIMO</v>
          </cell>
        </row>
        <row r="354">
          <cell r="A354" t="str">
            <v>04.19.13</v>
          </cell>
          <cell r="B354" t="str">
            <v>SUDECAP</v>
          </cell>
          <cell r="C354" t="str">
            <v>1:3:6 COM 30% DE PEDRA DE MAO</v>
          </cell>
          <cell r="L354" t="str">
            <v>M3</v>
          </cell>
          <cell r="M354">
            <v>467.09</v>
          </cell>
        </row>
        <row r="355">
          <cell r="A355" t="str">
            <v>04.21</v>
          </cell>
          <cell r="B355" t="str">
            <v>SUDECAP</v>
          </cell>
          <cell r="C355" t="str">
            <v>CONCRETO CONVENCIONAL B1,B2 LANÇADO EM FUNDAÇAO</v>
          </cell>
        </row>
        <row r="356">
          <cell r="A356" t="str">
            <v>04.21.01</v>
          </cell>
          <cell r="B356" t="str">
            <v>SUDECAP</v>
          </cell>
          <cell r="C356" t="str">
            <v>CONCRETO 1:4:8, BRITA CALCARIA, PREPARADO EM OBRA E LANÇADO EM FUNDAÇÃO</v>
          </cell>
          <cell r="L356" t="str">
            <v>M3</v>
          </cell>
          <cell r="M356">
            <v>527.87</v>
          </cell>
        </row>
        <row r="357">
          <cell r="A357" t="str">
            <v>04.21.03</v>
          </cell>
          <cell r="B357" t="str">
            <v>SUDECAP</v>
          </cell>
          <cell r="C357" t="str">
            <v>CONCRETO 1:3:6, BRITA CALCARIA, PREPARADO EM OBRA E LANÇADO EM FUNDAÇÃO</v>
          </cell>
          <cell r="L357" t="str">
            <v>M3</v>
          </cell>
          <cell r="M357">
            <v>540.68</v>
          </cell>
        </row>
        <row r="358">
          <cell r="A358" t="str">
            <v>04.21.15</v>
          </cell>
          <cell r="B358" t="str">
            <v>SUDECAP</v>
          </cell>
          <cell r="C358" t="str">
            <v>FCK &gt;= 15 MPA, BRITA CALCÁRIA, PREPARADO EM OBRA E LANÇADO EM FUNDAÇÃO</v>
          </cell>
          <cell r="L358" t="str">
            <v>M3</v>
          </cell>
          <cell r="M358">
            <v>653.46</v>
          </cell>
        </row>
        <row r="359">
          <cell r="A359" t="str">
            <v>04.21.20</v>
          </cell>
          <cell r="B359" t="str">
            <v>SUDECAP</v>
          </cell>
          <cell r="C359" t="str">
            <v>FCK &gt;= 20 MPA, BRITA CALCÁRIA, PREPARADO EM OBRA E LANÇADO EM FUNDAÇÃO</v>
          </cell>
          <cell r="L359" t="str">
            <v>M3</v>
          </cell>
          <cell r="M359">
            <v>653.46</v>
          </cell>
        </row>
        <row r="360">
          <cell r="A360" t="str">
            <v>04.21.25</v>
          </cell>
          <cell r="B360" t="str">
            <v>SUDECAP</v>
          </cell>
          <cell r="C360" t="str">
            <v>FCK &gt;= 25 MPA, BRITA CALCÁRIA, PREPARADO EM OBRA E LANÇADO EM FUNDAÇÃO</v>
          </cell>
          <cell r="L360" t="str">
            <v>M3</v>
          </cell>
          <cell r="M360">
            <v>695.88</v>
          </cell>
        </row>
        <row r="361">
          <cell r="A361" t="str">
            <v>04.21.30</v>
          </cell>
          <cell r="B361" t="str">
            <v>SUDECAP</v>
          </cell>
          <cell r="C361" t="str">
            <v>FCK &gt;= 30 MPA, BRITA CALCÁRIA, PREPARADO EM OBRA E LANÇADO EM FUNDAÇÃO</v>
          </cell>
          <cell r="L361" t="str">
            <v>M3</v>
          </cell>
          <cell r="M361">
            <v>717.87</v>
          </cell>
        </row>
        <row r="362">
          <cell r="A362" t="str">
            <v>04.21.40</v>
          </cell>
          <cell r="B362" t="str">
            <v>SUDECAP</v>
          </cell>
          <cell r="C362" t="str">
            <v>FCK &gt;= 40 MPA, BRITA CALCÁRIA, PREPARADO EM OBRA E LANÇADO EM FUNDAÇÃO</v>
          </cell>
          <cell r="L362" t="str">
            <v>M3</v>
          </cell>
          <cell r="M362">
            <v>775.69</v>
          </cell>
        </row>
        <row r="363">
          <cell r="A363" t="str">
            <v>04.23</v>
          </cell>
          <cell r="B363" t="str">
            <v>SUDECAP</v>
          </cell>
          <cell r="C363" t="str">
            <v>CONCRETO USINADO B1,B2 LANÇADO EM FUNDAÇAO</v>
          </cell>
        </row>
        <row r="364">
          <cell r="A364" t="str">
            <v>04.23.15</v>
          </cell>
          <cell r="B364" t="str">
            <v>SUDECAP</v>
          </cell>
          <cell r="C364" t="str">
            <v>FCK &gt;= 15 MPA, BRITA CALCARIA, USINADO CONVENCIONAL, LANÇADO EM FUNDAÇÃO</v>
          </cell>
          <cell r="L364" t="str">
            <v>M3</v>
          </cell>
          <cell r="M364">
            <v>617.68</v>
          </cell>
        </row>
        <row r="365">
          <cell r="A365" t="str">
            <v>04.23.20</v>
          </cell>
          <cell r="B365" t="str">
            <v>SUDECAP</v>
          </cell>
          <cell r="C365" t="str">
            <v>FCK &gt;= 20 MPA, BRITA CALCARIA, USINADO CONVENCIONAL, LANÇADO EM FUNDAÇÃO</v>
          </cell>
          <cell r="L365" t="str">
            <v>M3</v>
          </cell>
          <cell r="M365">
            <v>634.93</v>
          </cell>
        </row>
        <row r="366">
          <cell r="A366" t="str">
            <v>04.23.25</v>
          </cell>
          <cell r="B366" t="str">
            <v>SUDECAP</v>
          </cell>
          <cell r="C366" t="str">
            <v>FCK &gt;= 25 MPA, BRITA CALCARIA, USINADO CONVENCIONAL, LANÇADO EM FUNDAÇÃO</v>
          </cell>
          <cell r="L366" t="str">
            <v>M3</v>
          </cell>
          <cell r="M366">
            <v>652.18</v>
          </cell>
        </row>
        <row r="367">
          <cell r="A367" t="str">
            <v>04.23.30</v>
          </cell>
          <cell r="B367" t="str">
            <v>SUDECAP</v>
          </cell>
          <cell r="C367" t="str">
            <v>FCK &gt;= 30 MPA, BRITA CALCARIA, USINADO CONVENCIONAL, LANÇADO EM FUNDAÇÃO</v>
          </cell>
          <cell r="L367" t="str">
            <v>M3</v>
          </cell>
          <cell r="M367">
            <v>669.43</v>
          </cell>
        </row>
        <row r="368">
          <cell r="A368" t="str">
            <v>04.23.40</v>
          </cell>
          <cell r="B368" t="str">
            <v>SUDECAP</v>
          </cell>
          <cell r="C368" t="str">
            <v>FCK &gt;= 40 MPA, BRITA CALCARIA, USINADO CONVENCIONAL, LANÇADO EM FUNDAÇÃO</v>
          </cell>
          <cell r="L368" t="str">
            <v>M3</v>
          </cell>
          <cell r="M368">
            <v>715.43</v>
          </cell>
        </row>
        <row r="369">
          <cell r="A369" t="str">
            <v>04.27</v>
          </cell>
          <cell r="B369" t="str">
            <v>SUDECAP</v>
          </cell>
          <cell r="C369" t="str">
            <v>CONCRETO USINADO BOMBEADO LANÇADO EM FUNDAÇAO</v>
          </cell>
        </row>
        <row r="370">
          <cell r="A370" t="str">
            <v>04.27.20</v>
          </cell>
          <cell r="B370" t="str">
            <v>SUDECAP</v>
          </cell>
          <cell r="C370" t="str">
            <v>FCK &gt;= 20 MPA, BRITA CALCARIA, USINADO BOMBEAVEL, LANÇADO EM FUNDAÇÃO</v>
          </cell>
          <cell r="L370" t="str">
            <v>M3</v>
          </cell>
          <cell r="M370">
            <v>711.15</v>
          </cell>
        </row>
        <row r="371">
          <cell r="A371" t="str">
            <v>04.27.25</v>
          </cell>
          <cell r="B371" t="str">
            <v>SUDECAP</v>
          </cell>
          <cell r="C371" t="str">
            <v>FCK &gt;= 25 MPA, BRITA CALCARIA, USINADO BOMBEAVEL, LANÇADO EM FUNDAÇÃO</v>
          </cell>
          <cell r="L371" t="str">
            <v>M3</v>
          </cell>
          <cell r="M371">
            <v>729.55</v>
          </cell>
        </row>
        <row r="372">
          <cell r="A372" t="str">
            <v>04.27.30</v>
          </cell>
          <cell r="B372" t="str">
            <v>SUDECAP</v>
          </cell>
          <cell r="C372" t="str">
            <v>FCK &gt;= 30 MPA, BRITA CALCARIA, USINADO BOMBEAVEL, LANÇADO EM FUNDAÇÃO</v>
          </cell>
          <cell r="L372" t="str">
            <v>M3</v>
          </cell>
          <cell r="M372">
            <v>745.65</v>
          </cell>
        </row>
        <row r="373">
          <cell r="A373" t="str">
            <v>04.27.40</v>
          </cell>
          <cell r="B373" t="str">
            <v>SUDECAP</v>
          </cell>
          <cell r="C373" t="str">
            <v>FCK &gt;= 40 MPA, BRITA CALCARIA, USINADO BOMBEAVEL, LANÇADO EM FUNDAÇÃO</v>
          </cell>
          <cell r="L373" t="str">
            <v>M3</v>
          </cell>
          <cell r="M373">
            <v>791.65</v>
          </cell>
        </row>
        <row r="374">
          <cell r="A374" t="str">
            <v>04.30</v>
          </cell>
          <cell r="B374" t="str">
            <v>SUDECAP</v>
          </cell>
          <cell r="C374" t="str">
            <v>BALDRAME DE ALVENARIA DE BLOCO DE CONCRETO(SAPATA)</v>
          </cell>
        </row>
        <row r="375">
          <cell r="A375" t="str">
            <v>04.30.11</v>
          </cell>
          <cell r="B375" t="str">
            <v>SUDECAP</v>
          </cell>
          <cell r="C375" t="str">
            <v>E= 20 CM PREENCHIDO COM CONCRETO 1:4:8 (5MPA)</v>
          </cell>
          <cell r="L375" t="str">
            <v>M3</v>
          </cell>
          <cell r="M375">
            <v>773.99</v>
          </cell>
        </row>
        <row r="376">
          <cell r="A376" t="str">
            <v>04.30.13</v>
          </cell>
          <cell r="B376" t="str">
            <v>SUDECAP</v>
          </cell>
          <cell r="C376" t="str">
            <v>E= 20 CM PREENCHIDO COM CONCRETO 1:3:6 (10MPA)</v>
          </cell>
          <cell r="L376" t="str">
            <v>M3</v>
          </cell>
          <cell r="M376">
            <v>780.92</v>
          </cell>
        </row>
        <row r="377">
          <cell r="A377" t="str">
            <v>04.30.14</v>
          </cell>
          <cell r="C377" t="str">
            <v>E= 15 CM PREENCHIDO COM CONCRETO  (20MPA)</v>
          </cell>
          <cell r="L377" t="str">
            <v>M2</v>
          </cell>
          <cell r="M377">
            <v>156.61</v>
          </cell>
        </row>
        <row r="378">
          <cell r="A378" t="str">
            <v>04.30.15</v>
          </cell>
          <cell r="C378" t="str">
            <v>E= 20 CM PREENCHIDO COM CONCRETO  (20MPA)</v>
          </cell>
          <cell r="L378" t="str">
            <v>M2</v>
          </cell>
          <cell r="M378">
            <v>195.59</v>
          </cell>
        </row>
        <row r="379">
          <cell r="A379" t="str">
            <v>05</v>
          </cell>
          <cell r="C379" t="str">
            <v>GALERIA CELULAR E/OU CONTENÇOES</v>
          </cell>
        </row>
        <row r="380">
          <cell r="A380" t="str">
            <v>05.01</v>
          </cell>
          <cell r="B380" t="str">
            <v>SUDECAP</v>
          </cell>
          <cell r="C380" t="str">
            <v>ENROCAMENTO COM PEDRA DE MAO</v>
          </cell>
        </row>
        <row r="381">
          <cell r="A381" t="str">
            <v>05.01.01</v>
          </cell>
          <cell r="B381" t="str">
            <v>SUDECAP</v>
          </cell>
          <cell r="C381" t="str">
            <v>JOGADA</v>
          </cell>
          <cell r="L381" t="str">
            <v>T</v>
          </cell>
          <cell r="M381">
            <v>139.89</v>
          </cell>
        </row>
        <row r="382">
          <cell r="A382" t="str">
            <v>05.01.02</v>
          </cell>
          <cell r="B382" t="str">
            <v>SUDECAP</v>
          </cell>
          <cell r="C382" t="str">
            <v>ARRUMADA</v>
          </cell>
          <cell r="L382" t="str">
            <v>M3</v>
          </cell>
          <cell r="M382">
            <v>282.77</v>
          </cell>
        </row>
        <row r="383">
          <cell r="A383" t="str">
            <v>05.03</v>
          </cell>
          <cell r="B383" t="str">
            <v>SUDECAP</v>
          </cell>
          <cell r="C383" t="str">
            <v>CONCRETO DE REGULARIZAÇAO</v>
          </cell>
        </row>
        <row r="384">
          <cell r="A384" t="str">
            <v>05.03.01</v>
          </cell>
          <cell r="B384" t="str">
            <v>SUDECAP</v>
          </cell>
          <cell r="C384" t="str">
            <v>TRAÇO 1:3:6,FORNEC. E LANÇAMENTO SOBRE ENROCAMENTO</v>
          </cell>
          <cell r="L384" t="str">
            <v>M3</v>
          </cell>
          <cell r="M384">
            <v>609.73</v>
          </cell>
        </row>
        <row r="385">
          <cell r="A385" t="str">
            <v>05.04</v>
          </cell>
          <cell r="B385" t="str">
            <v>SUDECAP</v>
          </cell>
          <cell r="C385" t="str">
            <v>FORMA INCLUSIVE DESFORMA E LIMPEZA</v>
          </cell>
        </row>
        <row r="386">
          <cell r="A386" t="str">
            <v>05.04.01</v>
          </cell>
          <cell r="B386" t="str">
            <v>SUDECAP</v>
          </cell>
          <cell r="C386" t="str">
            <v>FORMA DE COMPENSADO RESINADO</v>
          </cell>
          <cell r="L386" t="str">
            <v>M2</v>
          </cell>
          <cell r="M386">
            <v>77.43</v>
          </cell>
        </row>
        <row r="387">
          <cell r="A387" t="str">
            <v>05.05</v>
          </cell>
          <cell r="B387" t="str">
            <v>SUDECAP</v>
          </cell>
          <cell r="C387" t="str">
            <v>ARMAÇAO INCLUSIVE CORTE, DOBRA E COLOCAÇAO</v>
          </cell>
        </row>
        <row r="388">
          <cell r="A388" t="str">
            <v>05.05.01</v>
          </cell>
          <cell r="B388" t="str">
            <v>SUDECAP</v>
          </cell>
          <cell r="C388" t="str">
            <v>AÇO CA-50 OU CA-60</v>
          </cell>
          <cell r="L388" t="str">
            <v>KG</v>
          </cell>
          <cell r="M388">
            <v>12.21</v>
          </cell>
        </row>
        <row r="389">
          <cell r="A389" t="str">
            <v>05.06</v>
          </cell>
          <cell r="B389" t="str">
            <v>SUDECAP</v>
          </cell>
          <cell r="C389" t="str">
            <v>JUNTA ELASTICA</v>
          </cell>
        </row>
        <row r="390">
          <cell r="A390" t="str">
            <v>05.06.01</v>
          </cell>
          <cell r="B390" t="str">
            <v>SUDECAP</v>
          </cell>
          <cell r="C390" t="str">
            <v>JUNTA ELASTICA 0-22, FUNGENBAND OU EQUIVALENTE</v>
          </cell>
          <cell r="L390" t="str">
            <v>M</v>
          </cell>
          <cell r="M390">
            <v>87.28</v>
          </cell>
        </row>
        <row r="391">
          <cell r="A391" t="str">
            <v>05.06.02</v>
          </cell>
          <cell r="B391" t="str">
            <v>SUDECAP</v>
          </cell>
          <cell r="C391" t="str">
            <v>JUNTA ELASTICA 0-12, FUNGENBAND OU EQUIVALENTE</v>
          </cell>
          <cell r="L391" t="str">
            <v>M</v>
          </cell>
          <cell r="M391">
            <v>64.88</v>
          </cell>
        </row>
        <row r="392">
          <cell r="A392" t="str">
            <v>05.07</v>
          </cell>
          <cell r="B392" t="str">
            <v>SUDECAP</v>
          </cell>
          <cell r="C392" t="str">
            <v>CONCRETO ESTRUTURAL, FORN. APLICAÇAO E ADENSAMENTO</v>
          </cell>
        </row>
        <row r="393">
          <cell r="A393" t="str">
            <v>05.07.15</v>
          </cell>
          <cell r="B393" t="str">
            <v>SUDECAP</v>
          </cell>
          <cell r="C393" t="str">
            <v>FCK &gt;= 15 MPA, BRITA CALCÁRIA, PREPARADO EM OBRA E LANÇADO EM GALERIAS/CONTENÇÕES</v>
          </cell>
          <cell r="L393" t="str">
            <v>M3</v>
          </cell>
          <cell r="M393">
            <v>652.38</v>
          </cell>
        </row>
        <row r="394">
          <cell r="A394" t="str">
            <v>05.07.20</v>
          </cell>
          <cell r="B394" t="str">
            <v>SUDECAP</v>
          </cell>
          <cell r="C394" t="str">
            <v>FCK &gt;= 20 MPA, BRITA CALCÁRIA, PREPARADO EM OBRA E LANÇADO EM GALERIAS/CONTENÇÕES</v>
          </cell>
          <cell r="L394" t="str">
            <v>M3</v>
          </cell>
          <cell r="M394">
            <v>652.38</v>
          </cell>
        </row>
        <row r="395">
          <cell r="A395" t="str">
            <v>05.07.25</v>
          </cell>
          <cell r="B395" t="str">
            <v>SUDECAP</v>
          </cell>
          <cell r="C395" t="str">
            <v>FCK &gt;= 25 MPA, BRITA CALCÁRIA, PREPARADO EM OBRA E LANÇADO EM GALERIAS/CONTENÇÕES</v>
          </cell>
          <cell r="L395" t="str">
            <v>M3</v>
          </cell>
          <cell r="M395">
            <v>692.96</v>
          </cell>
        </row>
        <row r="396">
          <cell r="A396" t="str">
            <v>05.07.26</v>
          </cell>
          <cell r="B396" t="str">
            <v>SUDECAP</v>
          </cell>
          <cell r="C396" t="str">
            <v>FCK &gt;= 30 MPA, BRITA CALCÁRIA, PREPARADO EM OBRA E LANÇADO EM GALERIAS/CONTENÇÕES</v>
          </cell>
          <cell r="L396" t="str">
            <v>M3</v>
          </cell>
          <cell r="M396">
            <v>713.99</v>
          </cell>
        </row>
        <row r="397">
          <cell r="A397" t="str">
            <v>05.07.30</v>
          </cell>
          <cell r="B397" t="str">
            <v>SUDECAP</v>
          </cell>
          <cell r="C397" t="str">
            <v>FCK &gt;= 40 MPA, BRITA CALCÁRIA, PREPARADO EM OBRA E LANÇADO EM GALERIAS/CONTENÇÕES</v>
          </cell>
          <cell r="L397" t="str">
            <v>M3</v>
          </cell>
          <cell r="M397">
            <v>769.3</v>
          </cell>
        </row>
        <row r="398">
          <cell r="A398" t="str">
            <v>05.07.35</v>
          </cell>
          <cell r="B398" t="str">
            <v>SUDECAP</v>
          </cell>
          <cell r="C398" t="str">
            <v>FCK &gt;= 15 MPA, BRITA CALCÁRIA, USINADO CONVENCIONAL,  LANÇADO EM GALERIAS/CONTENÇÕES</v>
          </cell>
          <cell r="L398" t="str">
            <v>M3</v>
          </cell>
          <cell r="M398">
            <v>618.16</v>
          </cell>
        </row>
        <row r="399">
          <cell r="A399" t="str">
            <v>05.07.40</v>
          </cell>
          <cell r="B399" t="str">
            <v>SUDECAP</v>
          </cell>
          <cell r="C399" t="str">
            <v>FCK &gt;= 20 MPA, BRITA CALCÁRIA, USINADO CONVENCIONAL,  LANÇADO EM GALERIAS/CONTENÇÕES</v>
          </cell>
          <cell r="L399" t="str">
            <v>M3</v>
          </cell>
          <cell r="M399">
            <v>634.66</v>
          </cell>
        </row>
        <row r="400">
          <cell r="A400" t="str">
            <v>05.07.45</v>
          </cell>
          <cell r="B400" t="str">
            <v>SUDECAP</v>
          </cell>
          <cell r="C400" t="str">
            <v>FCK &gt;= 25 MPA, BRITA CALCÁRIA, USINADO CONVENCIONAL,  LANÇADO EM GALERIAS/CONTENÇÕES</v>
          </cell>
          <cell r="L400" t="str">
            <v>M3</v>
          </cell>
          <cell r="M400">
            <v>651.16</v>
          </cell>
        </row>
        <row r="401">
          <cell r="A401" t="str">
            <v>05.07.46</v>
          </cell>
          <cell r="B401" t="str">
            <v>SUDECAP</v>
          </cell>
          <cell r="C401" t="str">
            <v>FCK &gt;= 30 MPA, BRITA CALCÁRIA, USINADO CONVENCIONAL,  LANÇADO EM GALERIAS/CONTENÇÕES</v>
          </cell>
          <cell r="L401" t="str">
            <v>M3</v>
          </cell>
          <cell r="M401">
            <v>667.66</v>
          </cell>
        </row>
        <row r="402">
          <cell r="A402" t="str">
            <v>05.07.48</v>
          </cell>
          <cell r="B402" t="str">
            <v>SUDECAP</v>
          </cell>
          <cell r="C402" t="str">
            <v>FCK &gt;= 40 MPA, BRITA CALCÁRIA, USINADO CONVENCIONAL,  LANÇADO EM GALERIAS/CONTENÇÕES</v>
          </cell>
          <cell r="L402" t="str">
            <v>M3</v>
          </cell>
          <cell r="M402">
            <v>711.66</v>
          </cell>
        </row>
        <row r="403">
          <cell r="A403" t="str">
            <v>05.09</v>
          </cell>
          <cell r="B403" t="str">
            <v>SUDECAP</v>
          </cell>
          <cell r="C403" t="str">
            <v>FORNECIMENTO E LANÇAMENTO DE MATERIAL DRENANTE</v>
          </cell>
        </row>
        <row r="404">
          <cell r="A404" t="str">
            <v>05.09.01</v>
          </cell>
          <cell r="B404" t="str">
            <v>SUDECAP</v>
          </cell>
          <cell r="C404" t="str">
            <v>CASCALHO (COM ADENSAMENTO HIDRAULICO)</v>
          </cell>
          <cell r="L404" t="str">
            <v>M3</v>
          </cell>
          <cell r="M404">
            <v>205.7</v>
          </cell>
        </row>
        <row r="405">
          <cell r="A405" t="str">
            <v>05.09.02</v>
          </cell>
          <cell r="B405" t="str">
            <v>SUDECAP</v>
          </cell>
          <cell r="C405" t="str">
            <v>BRITA</v>
          </cell>
          <cell r="L405" t="str">
            <v>M3</v>
          </cell>
          <cell r="M405">
            <v>188.07</v>
          </cell>
        </row>
        <row r="406">
          <cell r="A406" t="str">
            <v>05.09.03</v>
          </cell>
          <cell r="B406" t="str">
            <v>SUDECAP</v>
          </cell>
          <cell r="C406" t="str">
            <v>AREIA (COM ADENSAMENTO HIDRAULICO)</v>
          </cell>
          <cell r="L406" t="str">
            <v>M3</v>
          </cell>
          <cell r="M406">
            <v>205.7</v>
          </cell>
        </row>
        <row r="407">
          <cell r="A407" t="str">
            <v>05.11</v>
          </cell>
          <cell r="B407" t="str">
            <v>SUDECAP</v>
          </cell>
          <cell r="C407" t="str">
            <v>MANTA DRENANTE GEOTEXTIL</v>
          </cell>
        </row>
        <row r="408">
          <cell r="A408" t="str">
            <v>05.11.01</v>
          </cell>
          <cell r="B408" t="str">
            <v>SUDECAP</v>
          </cell>
          <cell r="C408" t="str">
            <v>MANTA GEOTEXTIL - 180 G/M2 - RES.TRACAO &gt;=  9 KN/M</v>
          </cell>
          <cell r="L408" t="str">
            <v>M2</v>
          </cell>
          <cell r="M408">
            <v>5.05</v>
          </cell>
        </row>
        <row r="409">
          <cell r="A409" t="str">
            <v>05.11.03</v>
          </cell>
          <cell r="B409" t="str">
            <v>SUDECAP</v>
          </cell>
          <cell r="C409" t="str">
            <v>MANTA GEOTEXTIL - 300 G/M2 - RES.TRACAO &gt;= 16 KN/M</v>
          </cell>
          <cell r="L409" t="str">
            <v>M2</v>
          </cell>
          <cell r="M409">
            <v>5.13</v>
          </cell>
        </row>
        <row r="410">
          <cell r="A410" t="str">
            <v>05.12</v>
          </cell>
          <cell r="B410" t="str">
            <v>SUDECAP</v>
          </cell>
          <cell r="C410" t="str">
            <v>DRENO BARBACAN</v>
          </cell>
        </row>
        <row r="411">
          <cell r="A411" t="str">
            <v>05.12.01</v>
          </cell>
          <cell r="B411" t="str">
            <v>SUDECAP</v>
          </cell>
          <cell r="C411" t="str">
            <v>DRENO BARBACÃ DN 50 MM E COMPRIMENTO DE 0,50M</v>
          </cell>
          <cell r="L411" t="str">
            <v>UN</v>
          </cell>
          <cell r="M411">
            <v>9.22</v>
          </cell>
        </row>
        <row r="412">
          <cell r="A412" t="str">
            <v>05.12.02</v>
          </cell>
          <cell r="B412" t="str">
            <v>SUDECAP</v>
          </cell>
          <cell r="C412" t="str">
            <v>DRENO BARBACÃ DN 75 MM E COMPRIMENTO DE 0,50M</v>
          </cell>
          <cell r="L412" t="str">
            <v>UN</v>
          </cell>
          <cell r="M412">
            <v>10.7</v>
          </cell>
        </row>
        <row r="413">
          <cell r="A413" t="str">
            <v>05.12.03</v>
          </cell>
          <cell r="B413" t="str">
            <v>SUDECAP</v>
          </cell>
          <cell r="C413" t="str">
            <v>D= 100 MM E COMPRIMENTO DE 0,50M</v>
          </cell>
          <cell r="L413" t="str">
            <v>UN</v>
          </cell>
          <cell r="M413">
            <v>11.62</v>
          </cell>
        </row>
        <row r="414">
          <cell r="A414" t="str">
            <v>05.13</v>
          </cell>
          <cell r="B414" t="str">
            <v>SUDECAP</v>
          </cell>
          <cell r="C414" t="str">
            <v>DRENOS DE GALERIA</v>
          </cell>
        </row>
        <row r="415">
          <cell r="A415" t="str">
            <v>05.13.01</v>
          </cell>
          <cell r="B415" t="str">
            <v>SUDECAP</v>
          </cell>
          <cell r="C415" t="str">
            <v>DRENO DE ALIVIO</v>
          </cell>
          <cell r="L415" t="str">
            <v>UN</v>
          </cell>
          <cell r="M415">
            <v>10.7</v>
          </cell>
        </row>
        <row r="416">
          <cell r="A416" t="str">
            <v>05.13.02</v>
          </cell>
          <cell r="B416" t="str">
            <v>SUDECAP</v>
          </cell>
          <cell r="C416" t="str">
            <v>DRENO DE SERVIÇO</v>
          </cell>
          <cell r="L416" t="str">
            <v>M</v>
          </cell>
          <cell r="M416">
            <v>186.02</v>
          </cell>
        </row>
        <row r="417">
          <cell r="A417" t="str">
            <v>05.13.10</v>
          </cell>
          <cell r="B417" t="str">
            <v>SUDECAP</v>
          </cell>
          <cell r="C417" t="str">
            <v>LIGAÇAO DE DRENO EM LATERAL DE GALERIA</v>
          </cell>
          <cell r="L417" t="str">
            <v>UN</v>
          </cell>
          <cell r="M417">
            <v>103.14</v>
          </cell>
        </row>
        <row r="418">
          <cell r="A418" t="str">
            <v>05.16</v>
          </cell>
          <cell r="B418" t="str">
            <v>SUDECAP</v>
          </cell>
          <cell r="C418" t="str">
            <v>POÇO DE BOMBEAMENTO</v>
          </cell>
        </row>
        <row r="419">
          <cell r="A419" t="str">
            <v>05.16.01</v>
          </cell>
          <cell r="B419" t="str">
            <v>SUDECAP</v>
          </cell>
          <cell r="C419" t="str">
            <v>TUBO CA-1  D= 400 MM</v>
          </cell>
          <cell r="L419" t="str">
            <v>UN</v>
          </cell>
          <cell r="M419">
            <v>830.75</v>
          </cell>
        </row>
        <row r="420">
          <cell r="A420" t="str">
            <v>05.17</v>
          </cell>
          <cell r="B420" t="str">
            <v>SUDECAP</v>
          </cell>
          <cell r="C420" t="str">
            <v>ALA DE GALERIA CELULAR</v>
          </cell>
        </row>
        <row r="421">
          <cell r="A421" t="str">
            <v>05.17.01</v>
          </cell>
          <cell r="B421" t="str">
            <v>SUDECAP</v>
          </cell>
          <cell r="C421" t="str">
            <v>B= 1.20M</v>
          </cell>
          <cell r="L421" t="str">
            <v>UN</v>
          </cell>
          <cell r="M421">
            <v>9676.54</v>
          </cell>
        </row>
        <row r="422">
          <cell r="A422" t="str">
            <v>05.17.02</v>
          </cell>
          <cell r="B422" t="str">
            <v>SUDECAP</v>
          </cell>
          <cell r="C422" t="str">
            <v>B= 1.30M</v>
          </cell>
          <cell r="L422" t="str">
            <v>UN</v>
          </cell>
          <cell r="M422">
            <v>10052.51</v>
          </cell>
        </row>
        <row r="423">
          <cell r="A423" t="str">
            <v>05.17.03</v>
          </cell>
          <cell r="B423" t="str">
            <v>SUDECAP</v>
          </cell>
          <cell r="C423" t="str">
            <v>B= 1.40M</v>
          </cell>
          <cell r="L423" t="str">
            <v>UN</v>
          </cell>
          <cell r="M423">
            <v>10428.62</v>
          </cell>
        </row>
        <row r="424">
          <cell r="A424" t="str">
            <v>05.17.04</v>
          </cell>
          <cell r="B424" t="str">
            <v>SUDECAP</v>
          </cell>
          <cell r="C424" t="str">
            <v>B= 1.50M</v>
          </cell>
          <cell r="L424" t="str">
            <v>UN</v>
          </cell>
          <cell r="M424">
            <v>10803.48</v>
          </cell>
        </row>
        <row r="425">
          <cell r="A425" t="str">
            <v>05.17.05</v>
          </cell>
          <cell r="B425" t="str">
            <v>SUDECAP</v>
          </cell>
          <cell r="C425" t="str">
            <v>B= 1.60M</v>
          </cell>
          <cell r="L425" t="str">
            <v>UN</v>
          </cell>
          <cell r="M425">
            <v>6725.76</v>
          </cell>
        </row>
        <row r="426">
          <cell r="A426" t="str">
            <v>05.17.06</v>
          </cell>
          <cell r="B426" t="str">
            <v>SUDECAP</v>
          </cell>
          <cell r="C426" t="str">
            <v>B= 1.70M</v>
          </cell>
          <cell r="L426" t="str">
            <v>UN</v>
          </cell>
          <cell r="M426">
            <v>6931.84</v>
          </cell>
        </row>
        <row r="427">
          <cell r="A427" t="str">
            <v>05.17.07</v>
          </cell>
          <cell r="B427" t="str">
            <v>SUDECAP</v>
          </cell>
          <cell r="C427" t="str">
            <v>B= 1.80M</v>
          </cell>
          <cell r="L427" t="str">
            <v>UN</v>
          </cell>
          <cell r="M427">
            <v>7132.86</v>
          </cell>
        </row>
        <row r="428">
          <cell r="A428" t="str">
            <v>05.17.08</v>
          </cell>
          <cell r="B428" t="str">
            <v>SUDECAP</v>
          </cell>
          <cell r="C428" t="str">
            <v>B= 1.90M</v>
          </cell>
          <cell r="L428" t="str">
            <v>UN</v>
          </cell>
          <cell r="M428">
            <v>7381.05</v>
          </cell>
        </row>
        <row r="429">
          <cell r="A429" t="str">
            <v>05.17.09</v>
          </cell>
          <cell r="B429" t="str">
            <v>SUDECAP</v>
          </cell>
          <cell r="C429" t="str">
            <v>B= 2.00M</v>
          </cell>
          <cell r="L429" t="str">
            <v>UN</v>
          </cell>
          <cell r="M429">
            <v>7652.58</v>
          </cell>
        </row>
        <row r="430">
          <cell r="A430" t="str">
            <v>05.17.10</v>
          </cell>
          <cell r="B430" t="str">
            <v>SUDECAP</v>
          </cell>
          <cell r="C430" t="str">
            <v>B= 2.10M</v>
          </cell>
          <cell r="L430" t="str">
            <v>UN</v>
          </cell>
          <cell r="M430">
            <v>7912.66</v>
          </cell>
        </row>
        <row r="431">
          <cell r="A431" t="str">
            <v>05.17.11</v>
          </cell>
          <cell r="B431" t="str">
            <v>SUDECAP</v>
          </cell>
          <cell r="C431" t="str">
            <v>B= 2.20M</v>
          </cell>
          <cell r="L431" t="str">
            <v>UN</v>
          </cell>
          <cell r="M431">
            <v>8182.99</v>
          </cell>
        </row>
        <row r="432">
          <cell r="A432" t="str">
            <v>05.17.12</v>
          </cell>
          <cell r="B432" t="str">
            <v>SUDECAP</v>
          </cell>
          <cell r="C432" t="str">
            <v>B= 2.30M</v>
          </cell>
          <cell r="L432" t="str">
            <v>UN</v>
          </cell>
          <cell r="M432">
            <v>8454.52</v>
          </cell>
        </row>
        <row r="433">
          <cell r="A433" t="str">
            <v>05.17.13</v>
          </cell>
          <cell r="B433" t="str">
            <v>SUDECAP</v>
          </cell>
          <cell r="C433" t="str">
            <v>B= 2.40M</v>
          </cell>
          <cell r="L433" t="str">
            <v>UN</v>
          </cell>
          <cell r="M433">
            <v>8738.34</v>
          </cell>
        </row>
        <row r="434">
          <cell r="A434" t="str">
            <v>05.17.14</v>
          </cell>
          <cell r="B434" t="str">
            <v>SUDECAP</v>
          </cell>
          <cell r="C434" t="str">
            <v>B= 2.50M</v>
          </cell>
          <cell r="L434" t="str">
            <v>UN</v>
          </cell>
          <cell r="M434">
            <v>8974.25</v>
          </cell>
        </row>
        <row r="435">
          <cell r="A435" t="str">
            <v>05.17.15</v>
          </cell>
          <cell r="B435" t="str">
            <v>SUDECAP</v>
          </cell>
          <cell r="C435" t="str">
            <v>B= 2.60M</v>
          </cell>
          <cell r="L435" t="str">
            <v>UN</v>
          </cell>
          <cell r="M435">
            <v>9250.37</v>
          </cell>
        </row>
        <row r="436">
          <cell r="A436" t="str">
            <v>05.17.16</v>
          </cell>
          <cell r="B436" t="str">
            <v>SUDECAP</v>
          </cell>
          <cell r="C436" t="str">
            <v>B= 2.70M</v>
          </cell>
          <cell r="L436" t="str">
            <v>UN</v>
          </cell>
          <cell r="M436">
            <v>9512.33</v>
          </cell>
        </row>
        <row r="437">
          <cell r="A437" t="str">
            <v>05.17.17</v>
          </cell>
          <cell r="B437" t="str">
            <v>SUDECAP</v>
          </cell>
          <cell r="C437" t="str">
            <v>B= 2.80M</v>
          </cell>
          <cell r="L437" t="str">
            <v>UN</v>
          </cell>
          <cell r="M437">
            <v>9866.95</v>
          </cell>
        </row>
        <row r="438">
          <cell r="A438" t="str">
            <v>05.17.18</v>
          </cell>
          <cell r="B438" t="str">
            <v>SUDECAP</v>
          </cell>
          <cell r="C438" t="str">
            <v>B= 2.90M</v>
          </cell>
          <cell r="L438" t="str">
            <v>UN</v>
          </cell>
          <cell r="M438">
            <v>10079.55</v>
          </cell>
        </row>
        <row r="439">
          <cell r="A439" t="str">
            <v>05.17.19</v>
          </cell>
          <cell r="B439" t="str">
            <v>SUDECAP</v>
          </cell>
          <cell r="C439" t="str">
            <v>B= 3.00M</v>
          </cell>
          <cell r="L439" t="str">
            <v>UN</v>
          </cell>
          <cell r="M439">
            <v>10327.34</v>
          </cell>
        </row>
        <row r="440">
          <cell r="A440" t="str">
            <v>05.19</v>
          </cell>
          <cell r="B440" t="str">
            <v>SUDECAP</v>
          </cell>
          <cell r="C440" t="str">
            <v>GRELHA</v>
          </cell>
        </row>
        <row r="441">
          <cell r="A441" t="str">
            <v>05.19.01</v>
          </cell>
          <cell r="B441" t="str">
            <v>SUDECAP</v>
          </cell>
          <cell r="C441" t="str">
            <v>DE P.V. DE CANAL</v>
          </cell>
          <cell r="L441" t="str">
            <v>UN</v>
          </cell>
          <cell r="M441">
            <v>6683.35</v>
          </cell>
        </row>
        <row r="442">
          <cell r="A442" t="str">
            <v>05.20</v>
          </cell>
          <cell r="B442" t="str">
            <v>SUDECAP</v>
          </cell>
          <cell r="C442" t="str">
            <v>GABIAO</v>
          </cell>
        </row>
        <row r="443">
          <cell r="A443" t="str">
            <v>05.20.01</v>
          </cell>
          <cell r="B443" t="str">
            <v>SUDECAP</v>
          </cell>
          <cell r="C443" t="str">
            <v>GABIÃO TIPO CAIXA MALHA 8X10CM FIO 2,7MM ZN/AL + PVC C/ENCHIMENTO PEDRA GNAISSE H=100CM</v>
          </cell>
          <cell r="L443" t="str">
            <v>M3</v>
          </cell>
          <cell r="M443">
            <v>584.7</v>
          </cell>
        </row>
        <row r="444">
          <cell r="A444" t="str">
            <v>05.20.02</v>
          </cell>
          <cell r="B444" t="str">
            <v>SUDECAP</v>
          </cell>
          <cell r="C444" t="str">
            <v>GABIÃO TIPO CAIXA MALHA 8X10CM FIO 2,7MM ZN/AL + PVC C/ENCHIMENTO PEDRA GNAISSE H=50CM</v>
          </cell>
          <cell r="L444" t="str">
            <v>M3</v>
          </cell>
          <cell r="M444">
            <v>877.04</v>
          </cell>
        </row>
        <row r="445">
          <cell r="A445" t="str">
            <v>05.20.03</v>
          </cell>
          <cell r="B445" t="str">
            <v>SUDECAP</v>
          </cell>
          <cell r="C445" t="str">
            <v>GABIÃO TIPO CAIXA MALHA 8X10CM FIO 2,7MM ZN/AL C/ENCHIMENTO PEDRA GNAISSE H=100CM</v>
          </cell>
          <cell r="L445" t="str">
            <v>M3</v>
          </cell>
          <cell r="M445">
            <v>601.41</v>
          </cell>
        </row>
        <row r="446">
          <cell r="A446" t="str">
            <v>05.20.04</v>
          </cell>
          <cell r="B446" t="str">
            <v>SUDECAP</v>
          </cell>
          <cell r="C446" t="str">
            <v>GABIÃO TIPO CAIXA MALHA 8X10CM FIO 2,7MM ZN/AL C/ENCHIMENTO PEDRA GNAISSE H=50CM</v>
          </cell>
          <cell r="L446" t="str">
            <v>M3</v>
          </cell>
          <cell r="M446">
            <v>664.27</v>
          </cell>
        </row>
        <row r="447">
          <cell r="A447" t="str">
            <v>05.20.07</v>
          </cell>
          <cell r="B447" t="str">
            <v>SUDECAP</v>
          </cell>
          <cell r="C447" t="str">
            <v>GABIÃO TIPO COLCHAO MALHA 6X8CM FIO 2MM  ZN/AL + PVC C/ENCHIMENTO PEDRA GNAISSE  H=30CM</v>
          </cell>
          <cell r="L447" t="str">
            <v>M3</v>
          </cell>
          <cell r="M447">
            <v>929.24</v>
          </cell>
        </row>
        <row r="448">
          <cell r="A448" t="str">
            <v>05.20.08</v>
          </cell>
          <cell r="B448" t="str">
            <v>SUDECAP</v>
          </cell>
          <cell r="C448" t="str">
            <v>GABIÃO TIPO COLCHAO MALHA 6X8CM FIO 2MM  ZN/AL + PVC C/ENCHIMENTO PEDRA GNAISSE  H=23CM</v>
          </cell>
          <cell r="L448" t="str">
            <v>M3</v>
          </cell>
          <cell r="M448">
            <v>1062.49</v>
          </cell>
        </row>
        <row r="449">
          <cell r="A449" t="str">
            <v>05.20.09</v>
          </cell>
          <cell r="B449" t="str">
            <v>SUDECAP</v>
          </cell>
          <cell r="C449" t="str">
            <v>GABIÃO TIPO COLCHAO MALHA 6X8CM FIO 2MM  ZN/AL + PVC C/ENCHIMENTO PEDRA GNAISSE  H=17CM</v>
          </cell>
          <cell r="L449" t="str">
            <v>M3</v>
          </cell>
          <cell r="M449">
            <v>1251.66</v>
          </cell>
        </row>
        <row r="450">
          <cell r="A450" t="str">
            <v>05.20.11</v>
          </cell>
          <cell r="B450" t="str">
            <v>SUDECAP</v>
          </cell>
          <cell r="C450" t="str">
            <v>GABIÃO TIPO SACO MALHA 8X10CM FIO 2,4MM ZN/AL + PVC C/ENCHIMENTO PEDRA GNAISSE</v>
          </cell>
          <cell r="L450" t="str">
            <v>M3</v>
          </cell>
          <cell r="M450">
            <v>582.97</v>
          </cell>
        </row>
        <row r="451">
          <cell r="A451" t="str">
            <v>06</v>
          </cell>
          <cell r="C451" t="str">
            <v>ESTRUTURAS DE CONCRETO E METALICA</v>
          </cell>
        </row>
        <row r="452">
          <cell r="A452" t="str">
            <v>06.01</v>
          </cell>
          <cell r="B452" t="str">
            <v>SUDECAP</v>
          </cell>
          <cell r="C452" t="str">
            <v>FORMA, ESCORAMENTO, DESFORMA E LIMPEZA - ESTRUTURA</v>
          </cell>
        </row>
        <row r="453">
          <cell r="A453" t="str">
            <v>06.01.05</v>
          </cell>
          <cell r="B453" t="str">
            <v>SUDECAP</v>
          </cell>
          <cell r="C453" t="str">
            <v>DE COMPENSADO RESINADO ESPESSURA &gt;= 12MM</v>
          </cell>
          <cell r="L453" t="str">
            <v>M2</v>
          </cell>
          <cell r="M453">
            <v>95.24</v>
          </cell>
        </row>
        <row r="454">
          <cell r="A454" t="str">
            <v>06.01.15</v>
          </cell>
          <cell r="B454" t="str">
            <v>SUDECAP</v>
          </cell>
          <cell r="C454" t="str">
            <v>DE COMPENSADO PLASTIFICADO &gt;= 12MM</v>
          </cell>
          <cell r="L454" t="str">
            <v>M2</v>
          </cell>
          <cell r="M454">
            <v>97.87</v>
          </cell>
        </row>
        <row r="455">
          <cell r="A455" t="str">
            <v>06.01.16</v>
          </cell>
          <cell r="B455" t="str">
            <v>SUDECAP</v>
          </cell>
          <cell r="C455" t="str">
            <v>DE COMPENSADO PLASTIFICADO 19MM C/7APROVEITAMENTOS</v>
          </cell>
          <cell r="L455" t="str">
            <v>M2</v>
          </cell>
          <cell r="M455">
            <v>91.06</v>
          </cell>
        </row>
        <row r="456">
          <cell r="A456" t="str">
            <v>06.03</v>
          </cell>
          <cell r="B456" t="str">
            <v>SUDECAP</v>
          </cell>
          <cell r="C456" t="str">
            <v>ARMAÇAO INCL.CORTE, DOBRA E COLOCAÇAO EM ESTRUTURA</v>
          </cell>
        </row>
        <row r="457">
          <cell r="A457" t="str">
            <v>06.03.04</v>
          </cell>
          <cell r="B457" t="str">
            <v>SUDECAP</v>
          </cell>
          <cell r="C457" t="str">
            <v>AÇO CA-60    D = 4,2 MM (LAJES)</v>
          </cell>
          <cell r="L457" t="str">
            <v>KG</v>
          </cell>
          <cell r="M457">
            <v>17.08</v>
          </cell>
        </row>
        <row r="458">
          <cell r="A458" t="str">
            <v>06.03.05</v>
          </cell>
          <cell r="B458" t="str">
            <v>SUDECAP</v>
          </cell>
          <cell r="C458" t="str">
            <v>AÇO CA-60    D = 5 MM (LAJES)</v>
          </cell>
          <cell r="L458" t="str">
            <v>KG</v>
          </cell>
          <cell r="M458">
            <v>14.19</v>
          </cell>
        </row>
        <row r="459">
          <cell r="A459" t="str">
            <v>06.03.06</v>
          </cell>
          <cell r="B459" t="str">
            <v>SUDECAP</v>
          </cell>
          <cell r="C459" t="str">
            <v>AÇO CA-60    D = 6,4 MM (LAJES)</v>
          </cell>
          <cell r="L459" t="str">
            <v>KG</v>
          </cell>
          <cell r="M459">
            <v>16.27</v>
          </cell>
        </row>
        <row r="460">
          <cell r="A460" t="str">
            <v>06.03.21</v>
          </cell>
          <cell r="B460" t="str">
            <v>SUDECAP</v>
          </cell>
          <cell r="C460" t="str">
            <v>AÇO CA-50    D = 6,3 MM (LAJES)</v>
          </cell>
          <cell r="L460" t="str">
            <v>KG</v>
          </cell>
          <cell r="M460">
            <v>12.39</v>
          </cell>
        </row>
        <row r="461">
          <cell r="A461" t="str">
            <v>06.03.22</v>
          </cell>
          <cell r="B461" t="str">
            <v>SUDECAP</v>
          </cell>
          <cell r="C461" t="str">
            <v>AÇO CA-50    D = 8 MM (LAJES)</v>
          </cell>
          <cell r="L461" t="str">
            <v>KG</v>
          </cell>
          <cell r="M461">
            <v>11.5</v>
          </cell>
        </row>
        <row r="462">
          <cell r="A462" t="str">
            <v>06.03.23</v>
          </cell>
          <cell r="B462" t="str">
            <v>SUDECAP</v>
          </cell>
          <cell r="C462" t="str">
            <v>AÇO CA-50    D = 10 MM (LAJES)</v>
          </cell>
          <cell r="L462" t="str">
            <v>KG</v>
          </cell>
          <cell r="M462">
            <v>10.34</v>
          </cell>
        </row>
        <row r="463">
          <cell r="A463" t="str">
            <v>06.03.24</v>
          </cell>
          <cell r="B463" t="str">
            <v>SUDECAP</v>
          </cell>
          <cell r="C463" t="str">
            <v>AÇO CA-50    D = 12,5 MM (LAJES)</v>
          </cell>
          <cell r="L463" t="str">
            <v>KG</v>
          </cell>
          <cell r="M463">
            <v>9.39</v>
          </cell>
        </row>
        <row r="464">
          <cell r="A464" t="str">
            <v>06.03.25</v>
          </cell>
          <cell r="B464" t="str">
            <v>SUDECAP</v>
          </cell>
          <cell r="C464" t="str">
            <v>AÇO CA-50    D = 16 MM (LAJES)</v>
          </cell>
          <cell r="L464" t="str">
            <v>KG</v>
          </cell>
          <cell r="M464">
            <v>8.98</v>
          </cell>
        </row>
        <row r="465">
          <cell r="A465" t="str">
            <v>06.03.26</v>
          </cell>
          <cell r="B465" t="str">
            <v>SUDECAP</v>
          </cell>
          <cell r="C465" t="str">
            <v>AÇO CA-50    D = 20 MM (LAJES)</v>
          </cell>
          <cell r="L465" t="str">
            <v>KG</v>
          </cell>
          <cell r="M465">
            <v>8.91</v>
          </cell>
        </row>
        <row r="466">
          <cell r="A466" t="str">
            <v>06.03.27</v>
          </cell>
          <cell r="B466" t="str">
            <v>SUDECAP</v>
          </cell>
          <cell r="C466" t="str">
            <v>AÇO CA-50    D = 25 MM (LAJES)</v>
          </cell>
          <cell r="L466" t="str">
            <v>KG</v>
          </cell>
          <cell r="M466">
            <v>8.91</v>
          </cell>
        </row>
        <row r="467">
          <cell r="A467" t="str">
            <v>06.03.28</v>
          </cell>
          <cell r="B467" t="str">
            <v>SUDECAP</v>
          </cell>
          <cell r="C467" t="str">
            <v>AÇO CA-50    D = 32 MM (LAJES)</v>
          </cell>
          <cell r="L467" t="str">
            <v>KG</v>
          </cell>
          <cell r="M467">
            <v>11.18</v>
          </cell>
        </row>
        <row r="468">
          <cell r="A468" t="str">
            <v>06.03.31</v>
          </cell>
          <cell r="B468" t="str">
            <v>SUDECAP</v>
          </cell>
          <cell r="C468" t="str">
            <v>AÇO CA-60    D = 4,2 MM (EXCETO LAJES)</v>
          </cell>
          <cell r="L468" t="str">
            <v>KG</v>
          </cell>
          <cell r="M468">
            <v>17.03</v>
          </cell>
        </row>
        <row r="469">
          <cell r="A469" t="str">
            <v>06.03.32</v>
          </cell>
          <cell r="B469" t="str">
            <v>SUDECAP</v>
          </cell>
          <cell r="C469" t="str">
            <v>AÇO CA-60    D = 5 MM  (EXCETO LAJES)</v>
          </cell>
          <cell r="L469" t="str">
            <v>KG</v>
          </cell>
          <cell r="M469">
            <v>17.03</v>
          </cell>
        </row>
        <row r="470">
          <cell r="A470" t="str">
            <v>06.03.33</v>
          </cell>
          <cell r="B470" t="str">
            <v>SUDECAP</v>
          </cell>
          <cell r="C470" t="str">
            <v>AÇO CA-60    D = 6,4 MM  (EXCETO LAJES)</v>
          </cell>
          <cell r="L470" t="str">
            <v>KG</v>
          </cell>
          <cell r="M470">
            <v>17.97</v>
          </cell>
        </row>
        <row r="471">
          <cell r="A471" t="str">
            <v>06.03.41</v>
          </cell>
          <cell r="B471" t="str">
            <v>SUDECAP</v>
          </cell>
          <cell r="C471" t="str">
            <v>AÇO CA-50    D = 6,3 MM (EXCETO LAJES)</v>
          </cell>
          <cell r="L471" t="str">
            <v>KG</v>
          </cell>
          <cell r="M471">
            <v>13.71</v>
          </cell>
        </row>
        <row r="472">
          <cell r="A472" t="str">
            <v>06.03.42</v>
          </cell>
          <cell r="B472" t="str">
            <v>SUDECAP</v>
          </cell>
          <cell r="C472" t="str">
            <v>AÇO CA-50    D = 8 MM (EXCETO LAJES)</v>
          </cell>
          <cell r="L472" t="str">
            <v>KG</v>
          </cell>
          <cell r="M472">
            <v>12.57</v>
          </cell>
        </row>
        <row r="473">
          <cell r="A473" t="str">
            <v>06.03.43</v>
          </cell>
          <cell r="B473" t="str">
            <v>SUDECAP</v>
          </cell>
          <cell r="C473" t="str">
            <v>AÇO CA-50    D = 10 MM (EXCETO LAJES)</v>
          </cell>
          <cell r="L473" t="str">
            <v>KG</v>
          </cell>
          <cell r="M473">
            <v>11.2</v>
          </cell>
        </row>
        <row r="474">
          <cell r="A474" t="str">
            <v>06.03.44</v>
          </cell>
          <cell r="B474" t="str">
            <v>SUDECAP</v>
          </cell>
          <cell r="C474" t="str">
            <v>AÇO CA-50    D = 12,5 MM (EXCETO LAJES)</v>
          </cell>
          <cell r="L474" t="str">
            <v>KG</v>
          </cell>
          <cell r="M474">
            <v>10.06</v>
          </cell>
        </row>
        <row r="475">
          <cell r="A475" t="str">
            <v>06.03.45</v>
          </cell>
          <cell r="B475" t="str">
            <v>SUDECAP</v>
          </cell>
          <cell r="C475" t="str">
            <v>AÇO CA-50    D = 16 MM (EXCETO LAJES)</v>
          </cell>
          <cell r="L475" t="str">
            <v>KG</v>
          </cell>
          <cell r="M475">
            <v>9.44</v>
          </cell>
        </row>
        <row r="476">
          <cell r="A476" t="str">
            <v>06.03.46</v>
          </cell>
          <cell r="B476" t="str">
            <v>SUDECAP</v>
          </cell>
          <cell r="C476" t="str">
            <v>AÇO CA-50    D = 20 MM (EXCETO LAJES)</v>
          </cell>
          <cell r="L476" t="str">
            <v>KG</v>
          </cell>
          <cell r="M476">
            <v>9.23</v>
          </cell>
        </row>
        <row r="477">
          <cell r="A477" t="str">
            <v>06.03.47</v>
          </cell>
          <cell r="B477" t="str">
            <v>SUDECAP</v>
          </cell>
          <cell r="C477" t="str">
            <v>AÇO CA-50    D = 25 MM (EXCETO LAJES)</v>
          </cell>
          <cell r="L477" t="str">
            <v>KG</v>
          </cell>
          <cell r="M477">
            <v>8.92</v>
          </cell>
        </row>
        <row r="478">
          <cell r="A478" t="str">
            <v>06.03.48</v>
          </cell>
          <cell r="B478" t="str">
            <v>SUDECAP</v>
          </cell>
          <cell r="C478" t="str">
            <v>AÇO CA-50    D = 32 MM (EXCETO LAJES)</v>
          </cell>
          <cell r="L478" t="str">
            <v>KG</v>
          </cell>
          <cell r="M478">
            <v>11.19</v>
          </cell>
        </row>
        <row r="479">
          <cell r="A479" t="str">
            <v>06.04</v>
          </cell>
          <cell r="B479" t="str">
            <v>SUDECAP</v>
          </cell>
          <cell r="C479" t="str">
            <v>TELA SOLDADA</v>
          </cell>
        </row>
        <row r="480">
          <cell r="A480" t="str">
            <v>06.04.01</v>
          </cell>
          <cell r="B480" t="str">
            <v>SUDECAP</v>
          </cell>
          <cell r="C480" t="str">
            <v>FORNECIMENTO E COLOCACAO DE TELA Q-92</v>
          </cell>
          <cell r="L480" t="str">
            <v>KG</v>
          </cell>
          <cell r="M480">
            <v>12.01</v>
          </cell>
        </row>
        <row r="481">
          <cell r="A481" t="str">
            <v>06.04.02</v>
          </cell>
          <cell r="B481" t="str">
            <v>SUDECAP</v>
          </cell>
          <cell r="C481" t="str">
            <v>FORNECIMENTO E COLOCAÇÃO DE TELA Q-138</v>
          </cell>
          <cell r="L481" t="str">
            <v>KG</v>
          </cell>
          <cell r="M481">
            <v>18.11</v>
          </cell>
        </row>
        <row r="482">
          <cell r="A482" t="str">
            <v>06.04.03</v>
          </cell>
          <cell r="B482" t="str">
            <v>SUDECAP</v>
          </cell>
          <cell r="C482" t="str">
            <v>FORNECIMENTO E COLOCACAO DE TELA Q-196</v>
          </cell>
          <cell r="L482" t="str">
            <v>KG</v>
          </cell>
          <cell r="M482">
            <v>13.3</v>
          </cell>
        </row>
        <row r="483">
          <cell r="A483" t="str">
            <v>06.04.04</v>
          </cell>
          <cell r="B483" t="str">
            <v>SUDECAP</v>
          </cell>
          <cell r="C483" t="str">
            <v>FORNECIMENTO E COLOCACAO DE TELA Q-61</v>
          </cell>
          <cell r="L483" t="str">
            <v>KG</v>
          </cell>
          <cell r="M483">
            <v>16.16</v>
          </cell>
        </row>
        <row r="484">
          <cell r="A484" t="str">
            <v>06.04.05</v>
          </cell>
          <cell r="B484" t="str">
            <v>SUDECAP</v>
          </cell>
          <cell r="C484" t="str">
            <v>FORNECIMENTO E COLOCACAO DE TELA Q-75</v>
          </cell>
          <cell r="L484" t="str">
            <v>KG</v>
          </cell>
          <cell r="M484">
            <v>14.36</v>
          </cell>
        </row>
        <row r="485">
          <cell r="A485" t="str">
            <v>06.04.06</v>
          </cell>
          <cell r="B485" t="str">
            <v>SUDECAP</v>
          </cell>
          <cell r="C485" t="str">
            <v>FORNECIMENTO E COLOCAÇÃO DE TELA Q-113</v>
          </cell>
          <cell r="L485" t="str">
            <v>KG</v>
          </cell>
          <cell r="M485">
            <v>13.73</v>
          </cell>
        </row>
        <row r="486">
          <cell r="A486" t="str">
            <v>06.04.07</v>
          </cell>
          <cell r="B486" t="str">
            <v>SUDECAP</v>
          </cell>
          <cell r="C486" t="str">
            <v>FORNECIMENTO E COLOCAÇÃO DE TELA Q-159</v>
          </cell>
          <cell r="L486" t="str">
            <v>KG</v>
          </cell>
          <cell r="M486">
            <v>13.49</v>
          </cell>
        </row>
        <row r="487">
          <cell r="A487" t="str">
            <v>06.04.08</v>
          </cell>
          <cell r="B487" t="str">
            <v>SUDECAP</v>
          </cell>
          <cell r="C487" t="str">
            <v>FORNECIMENTO E COLOCACAO DE TELA Q-246</v>
          </cell>
          <cell r="L487" t="str">
            <v>KG</v>
          </cell>
          <cell r="M487">
            <v>13.18</v>
          </cell>
        </row>
        <row r="488">
          <cell r="A488" t="str">
            <v>06.04.09</v>
          </cell>
          <cell r="B488" t="str">
            <v>SUDECAP</v>
          </cell>
          <cell r="C488" t="str">
            <v>FORNECIMENTO E COLOCACAO DE TELA Q-283</v>
          </cell>
          <cell r="L488" t="str">
            <v>KG</v>
          </cell>
          <cell r="M488">
            <v>13.16</v>
          </cell>
        </row>
        <row r="489">
          <cell r="A489" t="str">
            <v>06.04.10</v>
          </cell>
          <cell r="B489" t="str">
            <v>SUDECAP</v>
          </cell>
          <cell r="C489" t="str">
            <v>FORNECIMENTO E COLOCACAO DE TELA Q-335</v>
          </cell>
          <cell r="L489" t="str">
            <v>KG</v>
          </cell>
          <cell r="M489">
            <v>11.63</v>
          </cell>
        </row>
        <row r="490">
          <cell r="A490" t="str">
            <v>06.04.11</v>
          </cell>
          <cell r="B490" t="str">
            <v>SUDECAP</v>
          </cell>
          <cell r="C490" t="str">
            <v>FORNECIMENTO E COLOCACAO DE TELA Q-396</v>
          </cell>
          <cell r="L490" t="str">
            <v>KG</v>
          </cell>
          <cell r="M490">
            <v>13.12</v>
          </cell>
        </row>
        <row r="491">
          <cell r="A491" t="str">
            <v>06.04.12</v>
          </cell>
          <cell r="B491" t="str">
            <v>SUDECAP</v>
          </cell>
          <cell r="C491" t="str">
            <v>FORNECIMENTO E COLOCACAO DE TELA Q-503</v>
          </cell>
          <cell r="L491" t="str">
            <v>KG</v>
          </cell>
          <cell r="M491">
            <v>13.1</v>
          </cell>
        </row>
        <row r="492">
          <cell r="A492" t="str">
            <v>06.04.13</v>
          </cell>
          <cell r="B492" t="str">
            <v>SUDECAP</v>
          </cell>
          <cell r="C492" t="str">
            <v>FORNECIMENTO E COLOCACAO DE TELA Q-636</v>
          </cell>
          <cell r="L492" t="str">
            <v>KG</v>
          </cell>
          <cell r="M492">
            <v>11.56</v>
          </cell>
        </row>
        <row r="493">
          <cell r="A493" t="str">
            <v>06.04.14</v>
          </cell>
          <cell r="B493" t="str">
            <v>SUDECAP</v>
          </cell>
          <cell r="C493" t="str">
            <v>FORNECIMENTO E COLOCACAO DE TELA Q-785</v>
          </cell>
          <cell r="L493" t="str">
            <v>KG</v>
          </cell>
          <cell r="M493">
            <v>12.57</v>
          </cell>
        </row>
        <row r="494">
          <cell r="A494" t="str">
            <v>06.05</v>
          </cell>
          <cell r="B494" t="str">
            <v>SUDECAP</v>
          </cell>
          <cell r="C494" t="str">
            <v>CONCRETO CONVENCIONAL B1,B2 LANÇADO EM ESTRUTURA</v>
          </cell>
        </row>
        <row r="495">
          <cell r="A495" t="str">
            <v>06.05.20</v>
          </cell>
          <cell r="B495" t="str">
            <v>SUDECAP</v>
          </cell>
          <cell r="C495" t="str">
            <v>FCK &gt;= 20 MPA, BRITA CALCÁRIA, PREPARADO EM OBRA E LANÇADO EM ESTRUTURA</v>
          </cell>
          <cell r="L495" t="str">
            <v>M3</v>
          </cell>
          <cell r="M495">
            <v>652.38</v>
          </cell>
        </row>
        <row r="496">
          <cell r="A496" t="str">
            <v>06.05.25</v>
          </cell>
          <cell r="B496" t="str">
            <v>SUDECAP</v>
          </cell>
          <cell r="C496" t="str">
            <v>FCK &gt;= 25 MPA, BRITA CALCÁRIA, PREPARADO EM OBRA E LANÇADO EM ESTRUTURA</v>
          </cell>
          <cell r="L496" t="str">
            <v>M3</v>
          </cell>
          <cell r="M496">
            <v>692.96</v>
          </cell>
        </row>
        <row r="497">
          <cell r="A497" t="str">
            <v>06.05.30</v>
          </cell>
          <cell r="B497" t="str">
            <v>SUDECAP</v>
          </cell>
          <cell r="C497" t="str">
            <v>FCK &gt;= 30 MPA, BRITA CALCÁRIA, PREPARADO EM OBRA E LANÇADO EM ESTRUTURA</v>
          </cell>
          <cell r="L497" t="str">
            <v>M3</v>
          </cell>
          <cell r="M497">
            <v>713.99</v>
          </cell>
        </row>
        <row r="498">
          <cell r="A498" t="str">
            <v>06.05.40</v>
          </cell>
          <cell r="B498" t="str">
            <v>SUDECAP</v>
          </cell>
          <cell r="C498" t="str">
            <v>FCK &gt;= 40 MPA, BRITA CALCÁRIA, PREPARADO EM OBRA E LANÇADO EM ESTRUTURA</v>
          </cell>
          <cell r="L498" t="str">
            <v>M3</v>
          </cell>
          <cell r="M498">
            <v>769.3</v>
          </cell>
        </row>
        <row r="499">
          <cell r="A499" t="str">
            <v>06.07</v>
          </cell>
          <cell r="B499" t="str">
            <v>SUDECAP</v>
          </cell>
          <cell r="C499" t="str">
            <v>CONCRETO USINADO B1,B2 LANÇADO EM ESTRUTURA</v>
          </cell>
        </row>
        <row r="500">
          <cell r="A500" t="str">
            <v>06.07.20</v>
          </cell>
          <cell r="B500" t="str">
            <v>SUDECAP</v>
          </cell>
          <cell r="C500" t="str">
            <v>FCK &gt;= 20 MPA, BRITA CALCÁRIA, USINADO CONVENCIONAL,  LANÇADO EM ESTRUTURA</v>
          </cell>
          <cell r="L500" t="str">
            <v>M3</v>
          </cell>
          <cell r="M500">
            <v>634.66</v>
          </cell>
        </row>
        <row r="501">
          <cell r="A501" t="str">
            <v>06.07.25</v>
          </cell>
          <cell r="B501" t="str">
            <v>SUDECAP</v>
          </cell>
          <cell r="C501" t="str">
            <v>FCK &gt;= 25 MPA, BRITA CALCÁRIA, USINADO CONVENCIONAL,  LANÇADO EM ESTRUTURA</v>
          </cell>
          <cell r="L501" t="str">
            <v>M3</v>
          </cell>
          <cell r="M501">
            <v>651.16</v>
          </cell>
        </row>
        <row r="502">
          <cell r="A502" t="str">
            <v>06.07.30</v>
          </cell>
          <cell r="B502" t="str">
            <v>SUDECAP</v>
          </cell>
          <cell r="C502" t="str">
            <v>FCK &gt;= 30 MPA, BRITA CALCÁRIA, USINADO CONVENCIONAL,  LANÇADO EM ESTRUTURA</v>
          </cell>
          <cell r="L502" t="str">
            <v>M3</v>
          </cell>
          <cell r="M502">
            <v>667.66</v>
          </cell>
        </row>
        <row r="503">
          <cell r="A503" t="str">
            <v>06.07.40</v>
          </cell>
          <cell r="B503" t="str">
            <v>SUDECAP</v>
          </cell>
          <cell r="C503" t="str">
            <v>FCK &gt;= 40 MPA, BRITA CALCÁRIA, USINADO CONVENCIONAL,  LANÇADO EM ESTRUTURA</v>
          </cell>
          <cell r="L503" t="str">
            <v>M3</v>
          </cell>
          <cell r="M503">
            <v>711.66</v>
          </cell>
        </row>
        <row r="504">
          <cell r="A504" t="str">
            <v>06.09</v>
          </cell>
          <cell r="B504" t="str">
            <v>SUDECAP</v>
          </cell>
          <cell r="C504" t="str">
            <v>CONCRETO USINADO BOMBEADO LANÇADO EM ESTRUTURA</v>
          </cell>
        </row>
        <row r="505">
          <cell r="A505" t="str">
            <v>06.09.20</v>
          </cell>
          <cell r="B505" t="str">
            <v>SUDECAP</v>
          </cell>
          <cell r="C505" t="str">
            <v>FCK &gt;= 20 MPA, BRITA CALCÁRIA, USINADO BOMBEÁVEL, LANÇADO EM ESTRUTURA</v>
          </cell>
          <cell r="L505" t="str">
            <v>M3</v>
          </cell>
          <cell r="M505">
            <v>705.91</v>
          </cell>
        </row>
        <row r="506">
          <cell r="A506" t="str">
            <v>06.09.25</v>
          </cell>
          <cell r="B506" t="str">
            <v>SUDECAP</v>
          </cell>
          <cell r="C506" t="str">
            <v>FCK &gt;= 25 MPA, BRITA CALCÁRIA, USINADO BOMBEÁVEL, LANÇADO EM ESTRUTURA</v>
          </cell>
          <cell r="L506" t="str">
            <v>M3</v>
          </cell>
          <cell r="M506">
            <v>723.51</v>
          </cell>
        </row>
        <row r="507">
          <cell r="A507" t="str">
            <v>06.09.30</v>
          </cell>
          <cell r="B507" t="str">
            <v>SUDECAP</v>
          </cell>
          <cell r="C507" t="str">
            <v>FCK &gt;= 30 MPA, BRITA CALCÁRIA, USINADO BOMBEÁVEL, LANÇADO EM ESTRUTURA</v>
          </cell>
          <cell r="L507" t="str">
            <v>M3</v>
          </cell>
          <cell r="M507">
            <v>738.91</v>
          </cell>
        </row>
        <row r="508">
          <cell r="A508" t="str">
            <v>06.09.40</v>
          </cell>
          <cell r="B508" t="str">
            <v>SUDECAP</v>
          </cell>
          <cell r="C508" t="str">
            <v>FCK &gt;= 40 MPA, BRITA CALCÁRIA, USINADO BOMBEÁVEL, LANÇADO EM ESTRUTURA</v>
          </cell>
          <cell r="L508" t="str">
            <v>M3</v>
          </cell>
          <cell r="M508">
            <v>782.91</v>
          </cell>
        </row>
        <row r="509">
          <cell r="A509" t="str">
            <v>06.12</v>
          </cell>
          <cell r="B509" t="str">
            <v>SUDECAP</v>
          </cell>
          <cell r="C509" t="str">
            <v>LAJE PRÉ-MOLDADA TRELIÇADA, UNIDIRECIONAL, BI-APOIADA, C/TRELIÇA METÁLICA E ENCHIMENTO EM EPS</v>
          </cell>
        </row>
        <row r="511">
          <cell r="A511" t="str">
            <v>06.12.44</v>
          </cell>
          <cell r="B511" t="str">
            <v>SUDECAP</v>
          </cell>
          <cell r="C511" t="str">
            <v>SOBRECARGA 300KGF/M², TRELIÇA TR08, VÃO ATÉ 4 METROS, INCLUSIVE CAPEAMENTO E=4CM. ESPESSURA TOTAL DA LAJE=12CM</v>
          </cell>
          <cell r="L511" t="str">
            <v>M2</v>
          </cell>
          <cell r="M511">
            <v>171.48</v>
          </cell>
        </row>
        <row r="513">
          <cell r="A513" t="str">
            <v>06.12.45</v>
          </cell>
          <cell r="B513" t="str">
            <v>SUDECAP</v>
          </cell>
          <cell r="C513" t="str">
            <v>SOBRECARGA 300KGF/M², TRELIÇA TR12, VÃO ATÉ 5 METROS, INCLUSIVE CAPEAMENTO E=4CM. ESPESSURA TOTAL DA LAJE=16CM</v>
          </cell>
          <cell r="L513" t="str">
            <v>M2</v>
          </cell>
          <cell r="M513">
            <v>180.65</v>
          </cell>
        </row>
        <row r="515">
          <cell r="A515" t="str">
            <v>06.12.46</v>
          </cell>
          <cell r="B515" t="str">
            <v>SUDECAP</v>
          </cell>
          <cell r="C515" t="str">
            <v>SOBRECARGA 300KGF/M², TRELIÇA TR16, VÃO ATÉ 6 METROS, INCLUSIVE CAPEAMENTO E=4CM. ESPESSURA TOTAL DA LAJE=20CM</v>
          </cell>
          <cell r="L515" t="str">
            <v>M2</v>
          </cell>
          <cell r="M515">
            <v>210.2</v>
          </cell>
        </row>
        <row r="517">
          <cell r="A517" t="str">
            <v>06.12.48</v>
          </cell>
          <cell r="B517" t="str">
            <v>SUDECAP</v>
          </cell>
          <cell r="C517" t="str">
            <v>SOBRECARGA 300KGF/M², TRELIÇA TR20, VÃO ATÉ 8 METROS, INCLUSIVE CAPEAMENTO E=5CM. ESPESSURA TOTAL DA LAJE=25CM</v>
          </cell>
          <cell r="L517" t="str">
            <v>M2</v>
          </cell>
          <cell r="M517">
            <v>264.97</v>
          </cell>
        </row>
        <row r="519">
          <cell r="A519" t="str">
            <v>07</v>
          </cell>
          <cell r="C519" t="str">
            <v>ALVENARIAS E DIVISOES</v>
          </cell>
        </row>
        <row r="520">
          <cell r="A520" t="str">
            <v>07.01</v>
          </cell>
          <cell r="B520" t="str">
            <v>SUDECAP</v>
          </cell>
          <cell r="C520" t="str">
            <v>ALVENARIA DE TIJOLO MACIÇO REQUEIMADO</v>
          </cell>
        </row>
        <row r="521">
          <cell r="A521" t="str">
            <v>07.01.01</v>
          </cell>
          <cell r="B521" t="str">
            <v>SUDECAP</v>
          </cell>
          <cell r="C521" t="str">
            <v>E=  5 CM, A REVESTIR</v>
          </cell>
          <cell r="L521" t="str">
            <v>M2</v>
          </cell>
          <cell r="M521">
            <v>52.1</v>
          </cell>
        </row>
        <row r="522">
          <cell r="A522" t="str">
            <v>07.01.03</v>
          </cell>
          <cell r="B522" t="str">
            <v>SUDECAP</v>
          </cell>
          <cell r="C522" t="str">
            <v>E= 10 CM, A REVESTIR</v>
          </cell>
          <cell r="L522" t="str">
            <v>M2</v>
          </cell>
          <cell r="M522">
            <v>97.07</v>
          </cell>
        </row>
        <row r="523">
          <cell r="A523" t="str">
            <v>07.01.07</v>
          </cell>
          <cell r="B523" t="str">
            <v>SUDECAP</v>
          </cell>
          <cell r="C523" t="str">
            <v>E= 20 CM, A REVESTIR</v>
          </cell>
          <cell r="L523" t="str">
            <v>M2</v>
          </cell>
          <cell r="M523">
            <v>170.86</v>
          </cell>
        </row>
        <row r="524">
          <cell r="A524" t="str">
            <v>07.01.11</v>
          </cell>
          <cell r="B524" t="str">
            <v>SUDECAP</v>
          </cell>
          <cell r="C524" t="str">
            <v>E=  5 CM, APARENTE</v>
          </cell>
          <cell r="L524" t="str">
            <v>M2</v>
          </cell>
          <cell r="M524">
            <v>55.48</v>
          </cell>
        </row>
        <row r="525">
          <cell r="A525" t="str">
            <v>07.01.13</v>
          </cell>
          <cell r="B525" t="str">
            <v>SUDECAP</v>
          </cell>
          <cell r="C525" t="str">
            <v>E= 10 CM, APARENTE</v>
          </cell>
          <cell r="L525" t="str">
            <v>M2</v>
          </cell>
          <cell r="M525">
            <v>103.83</v>
          </cell>
        </row>
        <row r="526">
          <cell r="A526" t="str">
            <v>07.01.17</v>
          </cell>
          <cell r="B526" t="str">
            <v>SUDECAP</v>
          </cell>
          <cell r="C526" t="str">
            <v>E= 20 CM, APARENTE</v>
          </cell>
          <cell r="L526" t="str">
            <v>M2</v>
          </cell>
          <cell r="M526">
            <v>179.31</v>
          </cell>
        </row>
        <row r="527">
          <cell r="A527" t="str">
            <v>07.03</v>
          </cell>
          <cell r="B527" t="str">
            <v>SUDECAP</v>
          </cell>
          <cell r="C527" t="str">
            <v>ALVENARIA DE TIJOLO FURADO(BLOCO CERAMICO VEDAÇÃO)</v>
          </cell>
        </row>
        <row r="528">
          <cell r="A528" t="str">
            <v>07.03.03</v>
          </cell>
          <cell r="B528" t="str">
            <v>SUDECAP</v>
          </cell>
          <cell r="C528" t="str">
            <v>E= 10 CM, A REVESTIR</v>
          </cell>
          <cell r="L528" t="str">
            <v>M2</v>
          </cell>
          <cell r="M528">
            <v>50.28</v>
          </cell>
        </row>
        <row r="529">
          <cell r="A529" t="str">
            <v>07.03.05</v>
          </cell>
          <cell r="B529" t="str">
            <v>SUDECAP</v>
          </cell>
          <cell r="C529" t="str">
            <v>E= 15 CM, A REVESTIR</v>
          </cell>
          <cell r="L529" t="str">
            <v>M2</v>
          </cell>
          <cell r="M529">
            <v>67.07</v>
          </cell>
        </row>
        <row r="530">
          <cell r="A530" t="str">
            <v>07.03.07</v>
          </cell>
          <cell r="B530" t="str">
            <v>SUDECAP</v>
          </cell>
          <cell r="C530" t="str">
            <v>E= 20 CM, A REVESTIR</v>
          </cell>
          <cell r="L530" t="str">
            <v>M2</v>
          </cell>
          <cell r="M530">
            <v>83.03</v>
          </cell>
        </row>
        <row r="531">
          <cell r="A531" t="str">
            <v>07.03.11</v>
          </cell>
          <cell r="B531" t="str">
            <v>SUDECAP</v>
          </cell>
          <cell r="C531" t="str">
            <v>E= 30 CM, COM OS FUROS APARENTES, TIPO COBOGO</v>
          </cell>
          <cell r="L531" t="str">
            <v>M2</v>
          </cell>
          <cell r="M531">
            <v>122.51</v>
          </cell>
        </row>
        <row r="532">
          <cell r="A532" t="str">
            <v>07.05</v>
          </cell>
          <cell r="B532" t="str">
            <v>SUDECAP</v>
          </cell>
          <cell r="C532" t="str">
            <v>ALVENARIA DE BLOCO DE CONCRETO</v>
          </cell>
        </row>
        <row r="533">
          <cell r="A533" t="str">
            <v>07.05.03</v>
          </cell>
          <cell r="B533" t="str">
            <v>SUDECAP</v>
          </cell>
          <cell r="C533" t="str">
            <v>E= 10 CM, A REVESTIR, VEDAÇAO</v>
          </cell>
          <cell r="L533" t="str">
            <v>M2</v>
          </cell>
          <cell r="M533">
            <v>61.91</v>
          </cell>
        </row>
        <row r="534">
          <cell r="A534" t="str">
            <v>07.05.05</v>
          </cell>
          <cell r="B534" t="str">
            <v>SUDECAP</v>
          </cell>
          <cell r="C534" t="str">
            <v>E= 15 CM, A REVESTIR, VEDAÇAO</v>
          </cell>
          <cell r="L534" t="str">
            <v>M2</v>
          </cell>
          <cell r="M534">
            <v>67.86</v>
          </cell>
        </row>
        <row r="535">
          <cell r="A535" t="str">
            <v>07.05.07</v>
          </cell>
          <cell r="B535" t="str">
            <v>SUDECAP</v>
          </cell>
          <cell r="C535" t="str">
            <v>E= 20 CM, A REVESTIR, VEDAÇAO</v>
          </cell>
          <cell r="L535" t="str">
            <v>M2</v>
          </cell>
          <cell r="M535">
            <v>80.49</v>
          </cell>
        </row>
        <row r="536">
          <cell r="A536" t="str">
            <v>07.05.13</v>
          </cell>
          <cell r="B536" t="str">
            <v>SUDECAP</v>
          </cell>
          <cell r="C536" t="str">
            <v>E= 10 CM, APARENTE, VEDAÇAO</v>
          </cell>
          <cell r="L536" t="str">
            <v>M2</v>
          </cell>
          <cell r="M536">
            <v>65.97</v>
          </cell>
        </row>
        <row r="537">
          <cell r="A537" t="str">
            <v>07.05.15</v>
          </cell>
          <cell r="B537" t="str">
            <v>SUDECAP</v>
          </cell>
          <cell r="C537" t="str">
            <v>E= 15 CM, APARENTE, VEDAÇAO</v>
          </cell>
          <cell r="L537" t="str">
            <v>M2</v>
          </cell>
          <cell r="M537">
            <v>72.93</v>
          </cell>
        </row>
        <row r="538">
          <cell r="A538" t="str">
            <v>07.05.17</v>
          </cell>
          <cell r="B538" t="str">
            <v>SUDECAP</v>
          </cell>
          <cell r="C538" t="str">
            <v>E= 20 CM, APARENTE, VEDAÇAO</v>
          </cell>
          <cell r="L538" t="str">
            <v>M2</v>
          </cell>
          <cell r="M538">
            <v>85.56</v>
          </cell>
        </row>
        <row r="539">
          <cell r="A539" t="str">
            <v>07.06</v>
          </cell>
          <cell r="B539" t="str">
            <v>SUDECAP</v>
          </cell>
          <cell r="C539" t="str">
            <v>ALVENARIA DE BLOCO DE CONCRETO ESTRUTURAL</v>
          </cell>
        </row>
        <row r="540">
          <cell r="A540" t="str">
            <v>07.06.01</v>
          </cell>
          <cell r="B540" t="str">
            <v>SUDECAP</v>
          </cell>
          <cell r="C540" t="str">
            <v>E= 10 CM, ESTRUTURAL</v>
          </cell>
          <cell r="L540" t="str">
            <v>M2</v>
          </cell>
          <cell r="M540">
            <v>64.53</v>
          </cell>
        </row>
        <row r="541">
          <cell r="A541" t="str">
            <v>07.06.02</v>
          </cell>
          <cell r="B541" t="str">
            <v>SUDECAP</v>
          </cell>
          <cell r="C541" t="str">
            <v>E= 15 CM, ESTRUTURAL</v>
          </cell>
          <cell r="L541" t="str">
            <v>M2</v>
          </cell>
          <cell r="M541">
            <v>77</v>
          </cell>
        </row>
        <row r="542">
          <cell r="A542" t="str">
            <v>07.06.03</v>
          </cell>
          <cell r="B542" t="str">
            <v>SUDECAP</v>
          </cell>
          <cell r="C542" t="str">
            <v>E= 20 CM, ESTRUTURAL</v>
          </cell>
          <cell r="L542" t="str">
            <v>M2</v>
          </cell>
          <cell r="M542">
            <v>93.57</v>
          </cell>
        </row>
        <row r="543">
          <cell r="A543" t="str">
            <v>07.32</v>
          </cell>
          <cell r="B543" t="str">
            <v>SUDECAP</v>
          </cell>
          <cell r="C543" t="str">
            <v>DIVISORIA EM PEDRA (PANEIS FIXOS)</v>
          </cell>
        </row>
        <row r="544">
          <cell r="A544" t="str">
            <v>07.32.01</v>
          </cell>
          <cell r="B544" t="str">
            <v>SUDECAP</v>
          </cell>
          <cell r="C544" t="str">
            <v>DIV.MARMORE BRANCO E=2CM FERRAGEM LATAO CROMADA</v>
          </cell>
          <cell r="L544" t="str">
            <v>M2</v>
          </cell>
          <cell r="M544">
            <v>751.57</v>
          </cell>
        </row>
        <row r="545">
          <cell r="A545" t="str">
            <v>07.32.05</v>
          </cell>
          <cell r="B545" t="str">
            <v>SUDECAP</v>
          </cell>
          <cell r="C545" t="str">
            <v>DIV. EM ARDOSIA E= 2CM FERRAGEM LATAO CROMADO</v>
          </cell>
          <cell r="L545" t="str">
            <v>M2</v>
          </cell>
          <cell r="M545">
            <v>593.98</v>
          </cell>
        </row>
        <row r="546">
          <cell r="A546" t="str">
            <v>07.32.06</v>
          </cell>
          <cell r="B546" t="str">
            <v>SUDECAP</v>
          </cell>
          <cell r="C546" t="str">
            <v>DIV. EM ARDOSIA E= 2CM C/PERFIS CHAPA 18</v>
          </cell>
          <cell r="L546" t="str">
            <v>M2</v>
          </cell>
          <cell r="M546">
            <v>284.22</v>
          </cell>
        </row>
        <row r="547">
          <cell r="A547" t="str">
            <v>07.32.10</v>
          </cell>
          <cell r="B547" t="str">
            <v>SUDECAP</v>
          </cell>
          <cell r="C547" t="str">
            <v>DIV.GRANITO CINZA CORUMBA E=3CM FERRAGEM LATAO C</v>
          </cell>
          <cell r="L547" t="str">
            <v>M2</v>
          </cell>
          <cell r="M547">
            <v>723.81</v>
          </cell>
        </row>
        <row r="548">
          <cell r="A548" t="str">
            <v>07.34</v>
          </cell>
          <cell r="B548" t="str">
            <v>SUDECAP</v>
          </cell>
          <cell r="C548" t="str">
            <v>DIVISORIA EM PAINEL REMOVIVEL</v>
          </cell>
        </row>
        <row r="549">
          <cell r="A549" t="str">
            <v>07.34.50</v>
          </cell>
          <cell r="B549" t="str">
            <v>SUDECAP</v>
          </cell>
          <cell r="C549" t="str">
            <v>DIVISORIA NAVAL PAINEL/PAINEL</v>
          </cell>
          <cell r="L549" t="str">
            <v>M2</v>
          </cell>
          <cell r="M549">
            <v>85</v>
          </cell>
        </row>
        <row r="550">
          <cell r="A550" t="str">
            <v>07.34.51</v>
          </cell>
          <cell r="B550" t="str">
            <v>SUDECAP</v>
          </cell>
          <cell r="C550" t="str">
            <v>CONJ.FERRAGENS P/CONFECÇAO DE PORTA DE DIVISORIA, INCLUINDO FECHADURA E DOBRADIÇAS</v>
          </cell>
          <cell r="L550" t="str">
            <v>UN</v>
          </cell>
          <cell r="M550">
            <v>117.96</v>
          </cell>
        </row>
        <row r="551">
          <cell r="A551" t="str">
            <v>07.35</v>
          </cell>
          <cell r="B551" t="str">
            <v>SUDECAP</v>
          </cell>
          <cell r="C551" t="str">
            <v>VERGAS E CONTRA-VERGAS DE CONCRETO PRE-FABRICADAS</v>
          </cell>
        </row>
        <row r="552">
          <cell r="A552" t="str">
            <v>07.35.01</v>
          </cell>
          <cell r="B552" t="str">
            <v>SUDECAP</v>
          </cell>
          <cell r="C552" t="str">
            <v>10 CM X 10 CM (LARGURA X ALTURA)</v>
          </cell>
          <cell r="L552" t="str">
            <v>M</v>
          </cell>
          <cell r="M552">
            <v>43.57</v>
          </cell>
        </row>
        <row r="553">
          <cell r="A553" t="str">
            <v>07.35.02</v>
          </cell>
          <cell r="B553" t="str">
            <v>SUDECAP</v>
          </cell>
          <cell r="C553" t="str">
            <v>15 CM X 10 CM (LARGURA X ALTURA)</v>
          </cell>
          <cell r="L553" t="str">
            <v>M</v>
          </cell>
          <cell r="M553">
            <v>51.64</v>
          </cell>
        </row>
        <row r="554">
          <cell r="A554" t="str">
            <v>07.35.03</v>
          </cell>
          <cell r="B554" t="str">
            <v>SUDECAP</v>
          </cell>
          <cell r="C554" t="str">
            <v>20 CM X 10 CM (LARGURA X ALTURA)</v>
          </cell>
          <cell r="L554" t="str">
            <v>M</v>
          </cell>
          <cell r="M554">
            <v>59.34</v>
          </cell>
        </row>
        <row r="555">
          <cell r="A555" t="str">
            <v>07.36</v>
          </cell>
          <cell r="B555" t="str">
            <v>SUDECAP</v>
          </cell>
          <cell r="C555" t="str">
            <v>MURO DE VEDAÇAO DE CONCRETO PREMOLD. TIPO CALHA"V"</v>
          </cell>
        </row>
        <row r="556">
          <cell r="A556" t="str">
            <v>07.36.01</v>
          </cell>
          <cell r="B556" t="str">
            <v>SUDECAP</v>
          </cell>
          <cell r="C556" t="str">
            <v>ALTURA LIVRE= 2,5M, SAPATA CONCRETO 1:3:6, 30X50CM</v>
          </cell>
          <cell r="L556" t="str">
            <v>M</v>
          </cell>
          <cell r="M556">
            <v>387.38</v>
          </cell>
        </row>
        <row r="557">
          <cell r="A557" t="str">
            <v>07.37</v>
          </cell>
          <cell r="B557" t="str">
            <v>SUDECAP</v>
          </cell>
          <cell r="C557" t="str">
            <v>MURO DE VEDAÇAO DE CONCRETO PREMOLD. TIPO CALHA"V"</v>
          </cell>
        </row>
        <row r="558">
          <cell r="A558" t="str">
            <v>07.37.01</v>
          </cell>
          <cell r="B558" t="str">
            <v>SUDECAP</v>
          </cell>
          <cell r="C558" t="str">
            <v>ALTURA LIVRE= 2,5M, SAPATA CONCRETO 1:3:6, 30X50CM</v>
          </cell>
          <cell r="L558" t="str">
            <v>M</v>
          </cell>
          <cell r="M558">
            <v>387.38</v>
          </cell>
        </row>
        <row r="559">
          <cell r="A559" t="str">
            <v>07.38</v>
          </cell>
          <cell r="B559" t="str">
            <v>SUDECAP</v>
          </cell>
          <cell r="C559" t="str">
            <v>MURO DIVISA ALV.INCL.SAPATA 1:3:6 30X40CM E CHAPEU</v>
          </cell>
        </row>
        <row r="560">
          <cell r="A560" t="str">
            <v>07.38.01</v>
          </cell>
          <cell r="B560" t="str">
            <v>SUDECAP</v>
          </cell>
          <cell r="C560" t="str">
            <v>BLOCO DE CONCRETO APARENTE ESP= 15 CM, H= 1,80 M</v>
          </cell>
          <cell r="L560" t="str">
            <v>M</v>
          </cell>
          <cell r="M560">
            <v>250.2</v>
          </cell>
        </row>
        <row r="561">
          <cell r="A561" t="str">
            <v>07.38.02</v>
          </cell>
          <cell r="B561" t="str">
            <v>SUDECAP</v>
          </cell>
          <cell r="C561" t="str">
            <v>BLOCO DE CONCRETO APARENTE ESP= 15 CM, H= 2,50 M</v>
          </cell>
          <cell r="L561" t="str">
            <v>M</v>
          </cell>
          <cell r="M561">
            <v>317.24</v>
          </cell>
        </row>
        <row r="562">
          <cell r="A562" t="str">
            <v>07.38.03</v>
          </cell>
          <cell r="B562" t="str">
            <v>SUDECAP</v>
          </cell>
          <cell r="C562" t="str">
            <v>TIJOLO FURADO ESP=10CM, REBOCADO E PINTADO H=1,80M</v>
          </cell>
          <cell r="L562" t="str">
            <v>M</v>
          </cell>
          <cell r="M562">
            <v>471.7</v>
          </cell>
        </row>
        <row r="563">
          <cell r="A563" t="str">
            <v>07.38.04</v>
          </cell>
          <cell r="B563" t="str">
            <v>SUDECAP</v>
          </cell>
          <cell r="C563" t="str">
            <v>TIJOLO FURADO ESP=10CM, REBOCADO E PINTADO H=2,50M</v>
          </cell>
          <cell r="L563" t="str">
            <v>M</v>
          </cell>
          <cell r="M563">
            <v>554.9</v>
          </cell>
        </row>
        <row r="564">
          <cell r="A564" t="str">
            <v>07.39</v>
          </cell>
          <cell r="B564" t="str">
            <v>SUDECAP</v>
          </cell>
          <cell r="C564" t="str">
            <v>CHAPEU DE MURO</v>
          </cell>
        </row>
        <row r="565">
          <cell r="A565" t="str">
            <v>07.39.01</v>
          </cell>
          <cell r="B565" t="str">
            <v>SUDECAP</v>
          </cell>
          <cell r="C565" t="str">
            <v>CHAPEU DE MURO PADRAO SUCECAP</v>
          </cell>
          <cell r="L565" t="str">
            <v>M</v>
          </cell>
          <cell r="M565">
            <v>19.32</v>
          </cell>
        </row>
        <row r="566">
          <cell r="A566" t="str">
            <v>08</v>
          </cell>
          <cell r="C566" t="str">
            <v>COBERTURAS E FORROS</v>
          </cell>
        </row>
        <row r="567">
          <cell r="A567" t="str">
            <v>08.01</v>
          </cell>
          <cell r="B567" t="str">
            <v>SUDECAP</v>
          </cell>
          <cell r="C567" t="str">
            <v>ENGRADAMENTO EM MADEIRA PARAJU</v>
          </cell>
        </row>
        <row r="568">
          <cell r="A568" t="str">
            <v>08.01.01</v>
          </cell>
          <cell r="B568" t="str">
            <v>SUDECAP</v>
          </cell>
          <cell r="C568" t="str">
            <v>PARA COBERTURA CERAMICA COM TESOURAS COMPLETO</v>
          </cell>
          <cell r="L568" t="str">
            <v>M2</v>
          </cell>
          <cell r="M568">
            <v>186.7</v>
          </cell>
        </row>
        <row r="569">
          <cell r="A569" t="str">
            <v>08.01.03</v>
          </cell>
          <cell r="B569" t="str">
            <v>SUDECAP</v>
          </cell>
          <cell r="C569" t="str">
            <v>PARA COBERTURA CERAMICA, CAIBROS E RIPAS</v>
          </cell>
          <cell r="L569" t="str">
            <v>M2</v>
          </cell>
          <cell r="M569">
            <v>96.77</v>
          </cell>
        </row>
        <row r="570">
          <cell r="A570" t="str">
            <v>08.01.11</v>
          </cell>
          <cell r="B570" t="str">
            <v>SUDECAP</v>
          </cell>
          <cell r="C570" t="str">
            <v>PARA COBERTURA EM TELHA ONDULADA</v>
          </cell>
          <cell r="L570" t="str">
            <v>M2</v>
          </cell>
          <cell r="M570">
            <v>78.58</v>
          </cell>
        </row>
        <row r="571">
          <cell r="A571" t="str">
            <v>08.01.12</v>
          </cell>
          <cell r="B571" t="str">
            <v>SUDECAP</v>
          </cell>
          <cell r="C571" t="str">
            <v>PARA TELHA TIPO KALHETA,  CANALETE 49 OU EQUIVALENTE</v>
          </cell>
          <cell r="L571" t="str">
            <v>M2</v>
          </cell>
          <cell r="M571">
            <v>37.78</v>
          </cell>
        </row>
        <row r="572">
          <cell r="A572" t="str">
            <v>08.01.13</v>
          </cell>
          <cell r="B572" t="str">
            <v>SUDECAP</v>
          </cell>
          <cell r="C572" t="str">
            <v>PARA TELHA TIPO KALHETAO, CANALETE 90 OU EQUIVALENTE</v>
          </cell>
          <cell r="L572" t="str">
            <v>M2</v>
          </cell>
          <cell r="M572">
            <v>34.39</v>
          </cell>
        </row>
        <row r="573">
          <cell r="A573" t="str">
            <v>08.02</v>
          </cell>
          <cell r="B573" t="str">
            <v>SUDECAP</v>
          </cell>
          <cell r="C573" t="str">
            <v>PEÇAS PARA ENGRADAMENTO EM MADEIRA PARAJU</v>
          </cell>
        </row>
        <row r="574">
          <cell r="A574" t="str">
            <v>08.02.01</v>
          </cell>
          <cell r="B574" t="str">
            <v>SUDECAP</v>
          </cell>
          <cell r="C574" t="str">
            <v>13,5 X 5,5 CM</v>
          </cell>
          <cell r="L574" t="str">
            <v>M</v>
          </cell>
          <cell r="M574">
            <v>65.18</v>
          </cell>
        </row>
        <row r="575">
          <cell r="A575" t="str">
            <v>08.02.03</v>
          </cell>
          <cell r="B575" t="str">
            <v>SUDECAP</v>
          </cell>
          <cell r="C575" t="str">
            <v>10,5 X 5,5 CM</v>
          </cell>
          <cell r="L575" t="str">
            <v>M</v>
          </cell>
          <cell r="M575">
            <v>52.58</v>
          </cell>
        </row>
        <row r="576">
          <cell r="A576" t="str">
            <v>08.02.05</v>
          </cell>
          <cell r="B576" t="str">
            <v>SUDECAP</v>
          </cell>
          <cell r="C576" t="str">
            <v>6,0 X 5,5 CM</v>
          </cell>
          <cell r="L576" t="str">
            <v>M</v>
          </cell>
          <cell r="M576">
            <v>37.17</v>
          </cell>
        </row>
        <row r="577">
          <cell r="A577" t="str">
            <v>08.02.07</v>
          </cell>
          <cell r="B577" t="str">
            <v>SUDECAP</v>
          </cell>
          <cell r="C577" t="str">
            <v>CAIBRO 5,5 X 4,0 CM</v>
          </cell>
          <cell r="L577" t="str">
            <v>M</v>
          </cell>
          <cell r="M577">
            <v>26.74</v>
          </cell>
        </row>
        <row r="578">
          <cell r="A578" t="str">
            <v>08.02.09</v>
          </cell>
          <cell r="B578" t="str">
            <v>SUDECAP</v>
          </cell>
          <cell r="C578" t="str">
            <v>RIPA   4 X 1,5 CM</v>
          </cell>
          <cell r="L578" t="str">
            <v>M</v>
          </cell>
          <cell r="M578">
            <v>9.53</v>
          </cell>
        </row>
        <row r="579">
          <cell r="A579" t="str">
            <v>08.07</v>
          </cell>
          <cell r="B579" t="str">
            <v>SUDECAP</v>
          </cell>
          <cell r="C579" t="str">
            <v>COBERTURA EM TELHA CERAMICA</v>
          </cell>
        </row>
        <row r="580">
          <cell r="A580" t="str">
            <v>08.07.01</v>
          </cell>
          <cell r="B580" t="str">
            <v>SUDECAP</v>
          </cell>
          <cell r="C580" t="str">
            <v>FRANCESA</v>
          </cell>
          <cell r="L580" t="str">
            <v>M2</v>
          </cell>
          <cell r="M580">
            <v>74.9</v>
          </cell>
        </row>
        <row r="581">
          <cell r="A581" t="str">
            <v>08.07.02</v>
          </cell>
          <cell r="B581" t="str">
            <v>SUDECAP</v>
          </cell>
          <cell r="C581" t="str">
            <v>COLONIAL PLANA</v>
          </cell>
          <cell r="L581" t="str">
            <v>M2</v>
          </cell>
          <cell r="M581">
            <v>120.12</v>
          </cell>
        </row>
        <row r="582">
          <cell r="A582" t="str">
            <v>08.07.03</v>
          </cell>
          <cell r="B582" t="str">
            <v>SUDECAP</v>
          </cell>
          <cell r="C582" t="str">
            <v>COLONIAL CURVA</v>
          </cell>
          <cell r="L582" t="str">
            <v>M2</v>
          </cell>
          <cell r="M582">
            <v>94.92</v>
          </cell>
        </row>
        <row r="583">
          <cell r="A583" t="str">
            <v>08.09</v>
          </cell>
          <cell r="B583" t="str">
            <v>SUDECAP</v>
          </cell>
          <cell r="C583" t="str">
            <v>COBERTURA EM TELHA FIBROCIMENTO</v>
          </cell>
        </row>
        <row r="584">
          <cell r="A584" t="str">
            <v>08.09.05</v>
          </cell>
          <cell r="B584" t="str">
            <v>SUDECAP</v>
          </cell>
          <cell r="C584" t="str">
            <v>ONDULADA E= 5,00 MM</v>
          </cell>
          <cell r="L584" t="str">
            <v>M2</v>
          </cell>
          <cell r="M584">
            <v>45.25</v>
          </cell>
        </row>
        <row r="585">
          <cell r="A585" t="str">
            <v>08.09.06</v>
          </cell>
          <cell r="B585" t="str">
            <v>SUDECAP</v>
          </cell>
          <cell r="C585" t="str">
            <v>ONDULADA E= 6,00 MM</v>
          </cell>
          <cell r="L585" t="str">
            <v>M2</v>
          </cell>
          <cell r="M585">
            <v>60.91</v>
          </cell>
        </row>
        <row r="586">
          <cell r="A586" t="str">
            <v>08.09.08</v>
          </cell>
          <cell r="B586" t="str">
            <v>SUDECAP</v>
          </cell>
          <cell r="C586" t="str">
            <v>ONDULADA E= 8,00 MM</v>
          </cell>
          <cell r="L586" t="str">
            <v>M2</v>
          </cell>
          <cell r="M586">
            <v>79.75</v>
          </cell>
        </row>
        <row r="587">
          <cell r="A587" t="str">
            <v>08.12</v>
          </cell>
          <cell r="B587" t="str">
            <v>SUDECAP</v>
          </cell>
          <cell r="C587" t="str">
            <v>COBERTURA EM TELHA METALICA</v>
          </cell>
        </row>
        <row r="588">
          <cell r="A588" t="str">
            <v>08.12.40</v>
          </cell>
          <cell r="B588" t="str">
            <v>SUDECAP</v>
          </cell>
          <cell r="C588" t="str">
            <v>GALVANIZADA TRAPEZOIDAL E=0,50MM SIMPLES</v>
          </cell>
          <cell r="L588" t="str">
            <v>M2</v>
          </cell>
          <cell r="M588">
            <v>69.12</v>
          </cell>
        </row>
        <row r="589">
          <cell r="A589" t="str">
            <v>08.15</v>
          </cell>
          <cell r="B589" t="str">
            <v>SUDECAP</v>
          </cell>
          <cell r="C589" t="str">
            <v>CUMEEIRA</v>
          </cell>
        </row>
        <row r="590">
          <cell r="A590" t="str">
            <v>08.15.01</v>
          </cell>
          <cell r="B590" t="str">
            <v>SUDECAP</v>
          </cell>
          <cell r="C590" t="str">
            <v>CERAMICA</v>
          </cell>
          <cell r="L590" t="str">
            <v>M</v>
          </cell>
          <cell r="M590">
            <v>24.4</v>
          </cell>
        </row>
        <row r="591">
          <cell r="A591" t="str">
            <v>08.15.06</v>
          </cell>
          <cell r="B591" t="str">
            <v>SUDECAP</v>
          </cell>
          <cell r="C591" t="str">
            <v>ONDULADA DE FIBROCIMENTO</v>
          </cell>
          <cell r="L591" t="str">
            <v>M</v>
          </cell>
          <cell r="M591">
            <v>68.94</v>
          </cell>
        </row>
        <row r="592">
          <cell r="A592" t="str">
            <v>08.15.40</v>
          </cell>
          <cell r="B592" t="str">
            <v>SUDECAP</v>
          </cell>
          <cell r="C592" t="str">
            <v>METALICA GALVANIZADA TRAPEZOIDAL E=0,50MM(SIMPLES)</v>
          </cell>
          <cell r="L592" t="str">
            <v>M</v>
          </cell>
          <cell r="M592">
            <v>46.23</v>
          </cell>
        </row>
        <row r="593">
          <cell r="A593" t="str">
            <v>08.15.90</v>
          </cell>
          <cell r="B593" t="str">
            <v>SUDECAP</v>
          </cell>
          <cell r="C593" t="str">
            <v>PARA TELHA KALHETAO, CANALETE 90 OU EQUIVALENTE</v>
          </cell>
          <cell r="L593" t="str">
            <v>M</v>
          </cell>
          <cell r="M593">
            <v>121.97</v>
          </cell>
        </row>
        <row r="594">
          <cell r="A594" t="str">
            <v>08.20</v>
          </cell>
          <cell r="B594" t="str">
            <v>SUDECAP</v>
          </cell>
          <cell r="C594" t="str">
            <v>FORRO DE MADEIRA</v>
          </cell>
        </row>
        <row r="595">
          <cell r="A595" t="str">
            <v>08.20.01</v>
          </cell>
          <cell r="B595" t="str">
            <v>SUDECAP</v>
          </cell>
          <cell r="C595" t="str">
            <v>EM ANGELIN</v>
          </cell>
          <cell r="L595" t="str">
            <v>M2</v>
          </cell>
          <cell r="M595">
            <v>200.86</v>
          </cell>
        </row>
        <row r="596">
          <cell r="A596" t="str">
            <v>08.20.02</v>
          </cell>
          <cell r="B596" t="str">
            <v>SUDECAP</v>
          </cell>
          <cell r="C596" t="str">
            <v>EM PINUS</v>
          </cell>
          <cell r="L596" t="str">
            <v>M2</v>
          </cell>
          <cell r="M596">
            <v>100.9</v>
          </cell>
        </row>
        <row r="597">
          <cell r="A597" t="str">
            <v>08.22</v>
          </cell>
          <cell r="B597" t="str">
            <v>SUDECAP</v>
          </cell>
          <cell r="C597" t="str">
            <v>FORRO DE GESSO</v>
          </cell>
        </row>
        <row r="598">
          <cell r="A598" t="str">
            <v>08.22.01</v>
          </cell>
          <cell r="B598" t="str">
            <v>SUDECAP</v>
          </cell>
          <cell r="C598" t="str">
            <v>EM PLACAS 60 X 60 CM, LISO</v>
          </cell>
          <cell r="L598" t="str">
            <v>M2</v>
          </cell>
          <cell r="M598">
            <v>48</v>
          </cell>
        </row>
        <row r="599">
          <cell r="A599" t="str">
            <v>08.22.05</v>
          </cell>
          <cell r="B599" t="str">
            <v>SUDECAP</v>
          </cell>
          <cell r="C599" t="str">
            <v>EM PLACAS ACARTONADAS</v>
          </cell>
          <cell r="L599" t="str">
            <v>M2</v>
          </cell>
          <cell r="M599">
            <v>50</v>
          </cell>
        </row>
        <row r="600">
          <cell r="A600" t="str">
            <v>08.25</v>
          </cell>
          <cell r="B600" t="str">
            <v>SUDECAP</v>
          </cell>
          <cell r="C600" t="str">
            <v>FORRO EM PVC</v>
          </cell>
        </row>
        <row r="601">
          <cell r="A601" t="str">
            <v>08.25.01</v>
          </cell>
          <cell r="B601" t="str">
            <v>SUDECAP</v>
          </cell>
          <cell r="C601" t="str">
            <v>FORRO EM PVC LARGURA 20,0 CM COR BRANCA</v>
          </cell>
          <cell r="L601" t="str">
            <v>M2</v>
          </cell>
          <cell r="M601">
            <v>69.85</v>
          </cell>
        </row>
        <row r="602">
          <cell r="A602" t="str">
            <v>08.85</v>
          </cell>
          <cell r="B602" t="str">
            <v>SUDECAP</v>
          </cell>
          <cell r="C602" t="str">
            <v>CALHA DE CHAPA GALVANIZADA</v>
          </cell>
        </row>
        <row r="603">
          <cell r="A603" t="str">
            <v>08.85.21</v>
          </cell>
          <cell r="B603" t="str">
            <v>SUDECAP</v>
          </cell>
          <cell r="C603" t="str">
            <v>Nº 22 GSG, DESENVOLVIMENTO =  33 CM</v>
          </cell>
          <cell r="L603" t="str">
            <v>M</v>
          </cell>
          <cell r="M603">
            <v>72.75</v>
          </cell>
        </row>
        <row r="604">
          <cell r="A604" t="str">
            <v>08.85.23</v>
          </cell>
          <cell r="B604" t="str">
            <v>SUDECAP</v>
          </cell>
          <cell r="C604" t="str">
            <v>Nº 22 GSG, DESENVOLVIMENTO =  50 CM</v>
          </cell>
          <cell r="L604" t="str">
            <v>M</v>
          </cell>
          <cell r="M604">
            <v>102.73</v>
          </cell>
        </row>
        <row r="605">
          <cell r="A605" t="str">
            <v>08.85.25</v>
          </cell>
          <cell r="B605" t="str">
            <v>SUDECAP</v>
          </cell>
          <cell r="C605" t="str">
            <v>Nº 22 GSG, DESENVOLVIMENTO =  66 CM</v>
          </cell>
          <cell r="L605" t="str">
            <v>M</v>
          </cell>
          <cell r="M605">
            <v>129.67</v>
          </cell>
        </row>
        <row r="606">
          <cell r="A606" t="str">
            <v>08.85.27</v>
          </cell>
          <cell r="B606" t="str">
            <v>SUDECAP</v>
          </cell>
          <cell r="C606" t="str">
            <v>Nº 22 GSG, DESENVOLVIMENTO =  75 CM</v>
          </cell>
          <cell r="L606" t="str">
            <v>M</v>
          </cell>
          <cell r="M606">
            <v>145.59</v>
          </cell>
        </row>
        <row r="607">
          <cell r="A607" t="str">
            <v>08.85.29</v>
          </cell>
          <cell r="B607" t="str">
            <v>SUDECAP</v>
          </cell>
          <cell r="C607" t="str">
            <v>Nº 22 GSG, DESENVOLVIMENTO = 100 CM</v>
          </cell>
          <cell r="L607" t="str">
            <v>M</v>
          </cell>
          <cell r="M607">
            <v>188.32</v>
          </cell>
        </row>
        <row r="608">
          <cell r="A608" t="str">
            <v>08.85.41</v>
          </cell>
          <cell r="B608" t="str">
            <v>SUDECAP</v>
          </cell>
          <cell r="C608" t="str">
            <v>Nº 24 GSG, DESENVOLVIMENTO =  33 CM</v>
          </cell>
          <cell r="L608" t="str">
            <v>M</v>
          </cell>
          <cell r="M608">
            <v>63.93</v>
          </cell>
        </row>
        <row r="609">
          <cell r="A609" t="str">
            <v>08.85.43</v>
          </cell>
          <cell r="B609" t="str">
            <v>SUDECAP</v>
          </cell>
          <cell r="C609" t="str">
            <v>Nº 24 GSG, DESENVOLVIMENTO =  50 CM</v>
          </cell>
          <cell r="L609" t="str">
            <v>M</v>
          </cell>
          <cell r="M609">
            <v>89.39</v>
          </cell>
        </row>
        <row r="610">
          <cell r="A610" t="str">
            <v>08.85.45</v>
          </cell>
          <cell r="B610" t="str">
            <v>SUDECAP</v>
          </cell>
          <cell r="C610" t="str">
            <v>Nº 24 GSG, DESENVOLVIMENTO =  66 CM</v>
          </cell>
          <cell r="L610" t="str">
            <v>M</v>
          </cell>
          <cell r="M610">
            <v>112.07</v>
          </cell>
        </row>
        <row r="611">
          <cell r="A611" t="str">
            <v>08.85.47</v>
          </cell>
          <cell r="B611" t="str">
            <v>SUDECAP</v>
          </cell>
          <cell r="C611" t="str">
            <v>Nº 24 GSG, DESENVOLVIMENTO =  75 CM</v>
          </cell>
          <cell r="L611" t="str">
            <v>M</v>
          </cell>
          <cell r="M611">
            <v>125.57</v>
          </cell>
        </row>
        <row r="612">
          <cell r="A612" t="str">
            <v>08.85.49</v>
          </cell>
          <cell r="B612" t="str">
            <v>SUDECAP</v>
          </cell>
          <cell r="C612" t="str">
            <v>Nº 24 GSG, DESENVOLVIMENTO = 100 CM</v>
          </cell>
          <cell r="L612" t="str">
            <v>M</v>
          </cell>
          <cell r="M612">
            <v>161.65</v>
          </cell>
        </row>
        <row r="613">
          <cell r="A613" t="str">
            <v>08.85.61</v>
          </cell>
          <cell r="B613" t="str">
            <v>SUDECAP</v>
          </cell>
          <cell r="C613" t="str">
            <v>Nº 26 GSG, DESENVOLVIMENTO =  33 CM</v>
          </cell>
          <cell r="L613" t="str">
            <v>M</v>
          </cell>
          <cell r="M613">
            <v>55.33</v>
          </cell>
        </row>
        <row r="614">
          <cell r="A614" t="str">
            <v>08.85.63</v>
          </cell>
          <cell r="B614" t="str">
            <v>SUDECAP</v>
          </cell>
          <cell r="C614" t="str">
            <v>Nº 26 GSG, DESENVOLVIMENTO =  50 CM</v>
          </cell>
          <cell r="L614" t="str">
            <v>M</v>
          </cell>
          <cell r="M614">
            <v>76.37</v>
          </cell>
        </row>
        <row r="615">
          <cell r="A615" t="str">
            <v>08.85.65</v>
          </cell>
          <cell r="B615" t="str">
            <v>SUDECAP</v>
          </cell>
          <cell r="C615" t="str">
            <v>Nº 26 GSG, DESENVOLVIMENTO =  66 CM</v>
          </cell>
          <cell r="L615" t="str">
            <v>M</v>
          </cell>
          <cell r="M615">
            <v>94.88</v>
          </cell>
        </row>
        <row r="616">
          <cell r="A616" t="str">
            <v>08.85.67</v>
          </cell>
          <cell r="B616" t="str">
            <v>SUDECAP</v>
          </cell>
          <cell r="C616" t="str">
            <v>Nº 26 GSG, DESENVOLVIMENTO =  75 CM</v>
          </cell>
          <cell r="L616" t="str">
            <v>M</v>
          </cell>
          <cell r="M616">
            <v>106.03</v>
          </cell>
        </row>
        <row r="617">
          <cell r="A617" t="str">
            <v>08.85.69</v>
          </cell>
          <cell r="B617" t="str">
            <v>SUDECAP</v>
          </cell>
          <cell r="C617" t="str">
            <v>Nº 26 GSG, DESENVOLVIMENTO = 100 CM</v>
          </cell>
          <cell r="L617" t="str">
            <v>M</v>
          </cell>
          <cell r="M617">
            <v>135.61</v>
          </cell>
        </row>
        <row r="618">
          <cell r="A618" t="str">
            <v>08.87</v>
          </cell>
          <cell r="B618" t="str">
            <v>SUDECAP</v>
          </cell>
          <cell r="C618" t="str">
            <v>RUFO E CONTRA-RUFO DE CHAPA GALVANIZADA</v>
          </cell>
        </row>
        <row r="619">
          <cell r="A619" t="str">
            <v>08.87.41</v>
          </cell>
          <cell r="B619" t="str">
            <v>SUDECAP</v>
          </cell>
          <cell r="C619" t="str">
            <v>Nº 24 GSG, DESENVOLVIMENTO =  15 CM</v>
          </cell>
          <cell r="L619" t="str">
            <v>M</v>
          </cell>
          <cell r="M619">
            <v>30.28</v>
          </cell>
        </row>
        <row r="620">
          <cell r="A620" t="str">
            <v>08.87.43</v>
          </cell>
          <cell r="B620" t="str">
            <v>SUDECAP</v>
          </cell>
          <cell r="C620" t="str">
            <v>Nº 24 GSG, DESENVOLVIMENTO =  20 CM</v>
          </cell>
          <cell r="L620" t="str">
            <v>M</v>
          </cell>
          <cell r="M620">
            <v>36.03</v>
          </cell>
        </row>
        <row r="621">
          <cell r="A621" t="str">
            <v>08.87.45</v>
          </cell>
          <cell r="B621" t="str">
            <v>SUDECAP</v>
          </cell>
          <cell r="C621" t="str">
            <v>Nº 24 GSG, DESENVOLVIMENTO =  25 CM</v>
          </cell>
          <cell r="L621" t="str">
            <v>M</v>
          </cell>
          <cell r="M621">
            <v>41.88</v>
          </cell>
        </row>
        <row r="622">
          <cell r="A622" t="str">
            <v>08.87.47</v>
          </cell>
          <cell r="B622" t="str">
            <v>SUDECAP</v>
          </cell>
          <cell r="C622" t="str">
            <v>Nº 24 GSG, DESENVOLVIMENTO =  33 CM</v>
          </cell>
          <cell r="L622" t="str">
            <v>M</v>
          </cell>
          <cell r="M622">
            <v>51.16</v>
          </cell>
        </row>
        <row r="623">
          <cell r="A623" t="str">
            <v>08.87.61</v>
          </cell>
          <cell r="B623" t="str">
            <v>SUDECAP</v>
          </cell>
          <cell r="C623" t="str">
            <v>Nº 26 GSG, DESENVOLVIMENTO =  15 CM</v>
          </cell>
          <cell r="L623" t="str">
            <v>M</v>
          </cell>
          <cell r="M623">
            <v>26.36</v>
          </cell>
        </row>
        <row r="624">
          <cell r="A624" t="str">
            <v>08.87.63</v>
          </cell>
          <cell r="B624" t="str">
            <v>SUDECAP</v>
          </cell>
          <cell r="C624" t="str">
            <v>Nº 26 GSG, DESENVOLVIMENTO =  20 CM</v>
          </cell>
          <cell r="L624" t="str">
            <v>M</v>
          </cell>
          <cell r="M624">
            <v>30.82</v>
          </cell>
        </row>
        <row r="625">
          <cell r="A625" t="str">
            <v>08.87.65</v>
          </cell>
          <cell r="B625" t="str">
            <v>SUDECAP</v>
          </cell>
          <cell r="C625" t="str">
            <v>Nº 26 GSG, DESENVOLVIMENTO =  25 CM</v>
          </cell>
          <cell r="L625" t="str">
            <v>M</v>
          </cell>
          <cell r="M625">
            <v>35.36</v>
          </cell>
        </row>
        <row r="626">
          <cell r="A626" t="str">
            <v>08.87.67</v>
          </cell>
          <cell r="B626" t="str">
            <v>SUDECAP</v>
          </cell>
          <cell r="C626" t="str">
            <v>Nº 26 GSG, DESENVOLVIMENTO =  33 CM</v>
          </cell>
          <cell r="L626" t="str">
            <v>M</v>
          </cell>
          <cell r="M626">
            <v>42.56</v>
          </cell>
        </row>
        <row r="627">
          <cell r="A627" t="str">
            <v>09</v>
          </cell>
          <cell r="C627" t="str">
            <v>IMPERMEABILIZAÇOES E ISOLAMENTOS</v>
          </cell>
        </row>
        <row r="628">
          <cell r="A628" t="str">
            <v>09.03</v>
          </cell>
          <cell r="B628" t="str">
            <v>SUDECAP</v>
          </cell>
          <cell r="C628" t="str">
            <v>CAMADA DE REGULARIZAÇAO (CIMENTO/AREIA)</v>
          </cell>
        </row>
        <row r="629">
          <cell r="A629" t="str">
            <v>09.03.03</v>
          </cell>
          <cell r="B629" t="str">
            <v>SUDECAP</v>
          </cell>
          <cell r="C629" t="str">
            <v>ARGAMASSA TRAÇO 1:3, ESPESSURA MEDIA = 3,0 CM</v>
          </cell>
          <cell r="L629" t="str">
            <v>M2</v>
          </cell>
          <cell r="M629">
            <v>42.54</v>
          </cell>
        </row>
        <row r="630">
          <cell r="A630" t="str">
            <v>09.04</v>
          </cell>
          <cell r="B630" t="str">
            <v>SUDECAP</v>
          </cell>
          <cell r="C630" t="str">
            <v>CAMADA DE PROTEÇAO (CIMENTO/AREIA)</v>
          </cell>
        </row>
        <row r="631">
          <cell r="A631" t="str">
            <v>09.04.02</v>
          </cell>
          <cell r="B631" t="str">
            <v>SUDECAP</v>
          </cell>
          <cell r="C631" t="str">
            <v>ARG.TRAÇO 1:3,ESP.MEDIA=3,0 INCLUS.MANTA GEOTEXTIL</v>
          </cell>
          <cell r="L631" t="str">
            <v>M2</v>
          </cell>
          <cell r="M631">
            <v>47</v>
          </cell>
        </row>
        <row r="632">
          <cell r="A632" t="str">
            <v>09.07</v>
          </cell>
          <cell r="B632" t="str">
            <v>SUDECAP</v>
          </cell>
          <cell r="C632" t="str">
            <v>IMPERMEABILIZAÇAO COM ARGAMASSA RIGIDA (CIM/AREIA)</v>
          </cell>
        </row>
        <row r="633">
          <cell r="A633" t="str">
            <v>09.07.03</v>
          </cell>
          <cell r="B633" t="str">
            <v>SUDECAP</v>
          </cell>
          <cell r="C633" t="str">
            <v>TRAÇO 1:3, ESP=2.5 CM C/ ADITIVO SIKA-1 OU EQUIVALENTE</v>
          </cell>
          <cell r="L633" t="str">
            <v>M2</v>
          </cell>
          <cell r="M633">
            <v>44.47</v>
          </cell>
        </row>
        <row r="634">
          <cell r="A634" t="str">
            <v>09.09</v>
          </cell>
          <cell r="B634" t="str">
            <v>SUDECAP</v>
          </cell>
          <cell r="C634" t="str">
            <v>IMPERMEABILIZAÇAO POR INFILTRAÇAO E CRISTALIZAÇAO</v>
          </cell>
        </row>
        <row r="635">
          <cell r="A635" t="str">
            <v>09.09.01</v>
          </cell>
          <cell r="B635" t="str">
            <v>SUDECAP</v>
          </cell>
          <cell r="C635" t="str">
            <v>SISTEMA A BASE DE CIMENTO IMPERMEABILIZANTE</v>
          </cell>
          <cell r="L635" t="str">
            <v>M2</v>
          </cell>
          <cell r="M635">
            <v>65</v>
          </cell>
        </row>
        <row r="636">
          <cell r="A636" t="str">
            <v>09.11</v>
          </cell>
          <cell r="B636" t="str">
            <v>SUDECAP</v>
          </cell>
          <cell r="C636" t="str">
            <v>IMPERMEABILIZAÇAO C/ MANTA ASFALTICA PRE-FABRICADA</v>
          </cell>
        </row>
        <row r="637">
          <cell r="A637" t="str">
            <v>09.11.01</v>
          </cell>
          <cell r="B637" t="str">
            <v>SUDECAP</v>
          </cell>
          <cell r="C637" t="str">
            <v>TIPO 3 NBR-9952 COM ASFALTO MODIFICADO SBS E=4,0MM</v>
          </cell>
          <cell r="L637" t="str">
            <v>M2</v>
          </cell>
          <cell r="M637">
            <v>42.99</v>
          </cell>
        </row>
        <row r="638">
          <cell r="A638" t="str">
            <v>09.12</v>
          </cell>
          <cell r="B638" t="str">
            <v>SUDECAP</v>
          </cell>
          <cell r="C638" t="str">
            <v>PINTURA ASFALTICA IMPERMEABILIZANTE</v>
          </cell>
        </row>
        <row r="639">
          <cell r="A639" t="str">
            <v>09.12.01</v>
          </cell>
          <cell r="B639" t="str">
            <v>SUDECAP</v>
          </cell>
          <cell r="C639" t="str">
            <v>PINTURA COM TINTA ASFALTICA IMPERMEABILIZANTE DILUIDA EM SOLVENTE, PARA MATERIAIS CIMENTICIOS, METAL E MADEIRA</v>
          </cell>
          <cell r="L639" t="str">
            <v>M2</v>
          </cell>
          <cell r="M639">
            <v>12.04</v>
          </cell>
        </row>
        <row r="641">
          <cell r="A641" t="str">
            <v>10</v>
          </cell>
          <cell r="C641" t="str">
            <v>INSTALAÇÕES HIDROSSANITÁRIAS</v>
          </cell>
        </row>
        <row r="642">
          <cell r="A642" t="str">
            <v>10.03</v>
          </cell>
          <cell r="B642" t="str">
            <v>SUDECAP</v>
          </cell>
          <cell r="C642" t="str">
            <v>TUBO PVC AGUA SOLDA CLASSE 15 INCLUSIVE CONEXOES</v>
          </cell>
        </row>
        <row r="643">
          <cell r="A643" t="str">
            <v>10.03.01</v>
          </cell>
          <cell r="B643" t="str">
            <v>SUDECAP</v>
          </cell>
          <cell r="C643" t="str">
            <v>D=  20 MM (1/2")</v>
          </cell>
          <cell r="L643" t="str">
            <v>M</v>
          </cell>
          <cell r="M643">
            <v>6.38</v>
          </cell>
        </row>
        <row r="644">
          <cell r="A644" t="str">
            <v>10.03.02</v>
          </cell>
          <cell r="B644" t="str">
            <v>SUDECAP</v>
          </cell>
          <cell r="C644" t="str">
            <v>D=  25 MM (3/4")</v>
          </cell>
          <cell r="L644" t="str">
            <v>M</v>
          </cell>
          <cell r="M644">
            <v>6.69</v>
          </cell>
        </row>
        <row r="645">
          <cell r="A645" t="str">
            <v>10.03.03</v>
          </cell>
          <cell r="B645" t="str">
            <v>SUDECAP</v>
          </cell>
          <cell r="C645" t="str">
            <v>D=  32 MM (1")</v>
          </cell>
          <cell r="L645" t="str">
            <v>M</v>
          </cell>
          <cell r="M645">
            <v>11.7</v>
          </cell>
        </row>
        <row r="646">
          <cell r="A646" t="str">
            <v>10.03.04</v>
          </cell>
          <cell r="B646" t="str">
            <v>SUDECAP</v>
          </cell>
          <cell r="C646" t="str">
            <v>D=  40 MM (1 1/4")</v>
          </cell>
          <cell r="L646" t="str">
            <v>M</v>
          </cell>
          <cell r="M646">
            <v>18.18</v>
          </cell>
        </row>
        <row r="647">
          <cell r="A647" t="str">
            <v>10.03.05</v>
          </cell>
          <cell r="B647" t="str">
            <v>SUDECAP</v>
          </cell>
          <cell r="C647" t="str">
            <v>D=  50 MM (1 1/2")</v>
          </cell>
          <cell r="L647" t="str">
            <v>M</v>
          </cell>
          <cell r="M647">
            <v>20.69</v>
          </cell>
        </row>
        <row r="648">
          <cell r="A648" t="str">
            <v>10.03.06</v>
          </cell>
          <cell r="B648" t="str">
            <v>SUDECAP</v>
          </cell>
          <cell r="C648" t="str">
            <v>D=  60 MM (2")</v>
          </cell>
          <cell r="L648" t="str">
            <v>M</v>
          </cell>
          <cell r="M648">
            <v>29.82</v>
          </cell>
        </row>
        <row r="649">
          <cell r="A649" t="str">
            <v>10.03.07</v>
          </cell>
          <cell r="B649" t="str">
            <v>SUDECAP</v>
          </cell>
          <cell r="C649" t="str">
            <v>D=  75 MM (2 1/2")</v>
          </cell>
          <cell r="L649" t="str">
            <v>M</v>
          </cell>
          <cell r="M649">
            <v>57.65</v>
          </cell>
        </row>
        <row r="650">
          <cell r="A650" t="str">
            <v>10.03.08</v>
          </cell>
          <cell r="B650" t="str">
            <v>SUDECAP</v>
          </cell>
          <cell r="C650" t="str">
            <v>D=  85 MM (3")</v>
          </cell>
          <cell r="L650" t="str">
            <v>M</v>
          </cell>
          <cell r="M650">
            <v>77.79</v>
          </cell>
        </row>
        <row r="651">
          <cell r="A651" t="str">
            <v>10.03.09</v>
          </cell>
          <cell r="B651" t="str">
            <v>SUDECAP</v>
          </cell>
          <cell r="C651" t="str">
            <v>D= 110 MM (4")</v>
          </cell>
          <cell r="L651" t="str">
            <v>M</v>
          </cell>
          <cell r="M651">
            <v>118.3</v>
          </cell>
        </row>
        <row r="652">
          <cell r="A652" t="str">
            <v>10.04</v>
          </cell>
          <cell r="B652" t="str">
            <v>SUDECAP</v>
          </cell>
          <cell r="C652" t="str">
            <v>TUBO AÇO GALVANIZADO DIN 2440, INCLUSIVE CONEXOES</v>
          </cell>
        </row>
        <row r="653">
          <cell r="A653" t="str">
            <v>10.04.03</v>
          </cell>
          <cell r="B653" t="str">
            <v>SUDECAP</v>
          </cell>
          <cell r="C653" t="str">
            <v>D=   1/2",  COM COSTURA</v>
          </cell>
          <cell r="L653" t="str">
            <v>M</v>
          </cell>
          <cell r="M653">
            <v>34.24</v>
          </cell>
        </row>
        <row r="654">
          <cell r="A654" t="str">
            <v>10.04.04</v>
          </cell>
          <cell r="B654" t="str">
            <v>SUDECAP</v>
          </cell>
          <cell r="C654" t="str">
            <v>D=   3/4",  COM COSTURA</v>
          </cell>
          <cell r="L654" t="str">
            <v>M</v>
          </cell>
          <cell r="M654">
            <v>42.57</v>
          </cell>
        </row>
        <row r="655">
          <cell r="A655" t="str">
            <v>10.04.05</v>
          </cell>
          <cell r="B655" t="str">
            <v>SUDECAP</v>
          </cell>
          <cell r="C655" t="str">
            <v>D=     1",  COM COSTURA</v>
          </cell>
          <cell r="L655" t="str">
            <v>M</v>
          </cell>
          <cell r="M655">
            <v>57.8</v>
          </cell>
        </row>
        <row r="656">
          <cell r="A656" t="str">
            <v>10.04.06</v>
          </cell>
          <cell r="B656" t="str">
            <v>SUDECAP</v>
          </cell>
          <cell r="C656" t="str">
            <v>D= 1 1/4",  COM COSTURA</v>
          </cell>
          <cell r="L656" t="str">
            <v>M</v>
          </cell>
          <cell r="M656">
            <v>71.99</v>
          </cell>
        </row>
        <row r="657">
          <cell r="A657" t="str">
            <v>10.04.07</v>
          </cell>
          <cell r="B657" t="str">
            <v>SUDECAP</v>
          </cell>
          <cell r="C657" t="str">
            <v>D= 1 1/2",  COM COSTURA</v>
          </cell>
          <cell r="L657" t="str">
            <v>M</v>
          </cell>
          <cell r="M657">
            <v>79.46</v>
          </cell>
        </row>
        <row r="658">
          <cell r="A658" t="str">
            <v>10.04.08</v>
          </cell>
          <cell r="B658" t="str">
            <v>SUDECAP</v>
          </cell>
          <cell r="C658" t="str">
            <v>D=     2",  COM COSTURA</v>
          </cell>
          <cell r="L658" t="str">
            <v>M</v>
          </cell>
          <cell r="M658">
            <v>115.29</v>
          </cell>
        </row>
        <row r="659">
          <cell r="A659" t="str">
            <v>10.04.09</v>
          </cell>
          <cell r="B659" t="str">
            <v>SUDECAP</v>
          </cell>
          <cell r="C659" t="str">
            <v>D= 2 1/2",  COM COSTURA</v>
          </cell>
          <cell r="L659" t="str">
            <v>M</v>
          </cell>
          <cell r="M659">
            <v>135.89</v>
          </cell>
        </row>
        <row r="660">
          <cell r="A660" t="str">
            <v>10.04.10</v>
          </cell>
          <cell r="B660" t="str">
            <v>SUDECAP</v>
          </cell>
          <cell r="C660" t="str">
            <v>D= 3" COM COSTURA</v>
          </cell>
          <cell r="L660" t="str">
            <v>M</v>
          </cell>
          <cell r="M660">
            <v>173.49</v>
          </cell>
        </row>
        <row r="661">
          <cell r="A661" t="str">
            <v>10.04.11</v>
          </cell>
          <cell r="B661" t="str">
            <v>SUDECAP</v>
          </cell>
          <cell r="C661" t="str">
            <v>D= 4" COM COSTURA</v>
          </cell>
          <cell r="L661" t="str">
            <v>M</v>
          </cell>
          <cell r="M661">
            <v>238.76</v>
          </cell>
        </row>
        <row r="662">
          <cell r="A662" t="str">
            <v>10.05</v>
          </cell>
          <cell r="B662" t="str">
            <v>SUDECAP</v>
          </cell>
          <cell r="C662" t="str">
            <v>TUBO DE COBRE SOLDADO CLASSE A INCLUSIVE CONEXOES</v>
          </cell>
        </row>
        <row r="663">
          <cell r="A663" t="str">
            <v>10.05.03</v>
          </cell>
          <cell r="B663" t="str">
            <v>SUDECAP</v>
          </cell>
          <cell r="C663" t="str">
            <v>D=  15 MM</v>
          </cell>
          <cell r="L663" t="str">
            <v>M</v>
          </cell>
          <cell r="M663">
            <v>33.93</v>
          </cell>
        </row>
        <row r="664">
          <cell r="A664" t="str">
            <v>10.05.04</v>
          </cell>
          <cell r="B664" t="str">
            <v>SUDECAP</v>
          </cell>
          <cell r="C664" t="str">
            <v>D=  22 MM</v>
          </cell>
          <cell r="L664" t="str">
            <v>M</v>
          </cell>
          <cell r="M664">
            <v>52.07</v>
          </cell>
        </row>
        <row r="665">
          <cell r="A665" t="str">
            <v>10.05.05</v>
          </cell>
          <cell r="B665" t="str">
            <v>SUDECAP</v>
          </cell>
          <cell r="C665" t="str">
            <v>D=  28 MM</v>
          </cell>
          <cell r="L665" t="str">
            <v>M</v>
          </cell>
          <cell r="M665">
            <v>64.78</v>
          </cell>
        </row>
        <row r="666">
          <cell r="A666" t="str">
            <v>10.06</v>
          </cell>
          <cell r="B666" t="str">
            <v>SUDECAP</v>
          </cell>
          <cell r="C666" t="str">
            <v>TUBO DE COBRE CLASSE E INCLUSIVE CONEXOES</v>
          </cell>
        </row>
        <row r="667">
          <cell r="A667" t="str">
            <v>10.06.01</v>
          </cell>
          <cell r="B667" t="str">
            <v>SUDECAP</v>
          </cell>
          <cell r="C667" t="str">
            <v>D=  15 MM</v>
          </cell>
          <cell r="L667" t="str">
            <v>M</v>
          </cell>
          <cell r="M667">
            <v>23.86</v>
          </cell>
        </row>
        <row r="668">
          <cell r="A668" t="str">
            <v>10.06.02</v>
          </cell>
          <cell r="B668" t="str">
            <v>SUDECAP</v>
          </cell>
          <cell r="C668" t="str">
            <v>D=  22 MM</v>
          </cell>
          <cell r="L668" t="str">
            <v>M</v>
          </cell>
          <cell r="M668">
            <v>31.63</v>
          </cell>
        </row>
        <row r="669">
          <cell r="A669" t="str">
            <v>10.06.03</v>
          </cell>
          <cell r="B669" t="str">
            <v>SUDECAP</v>
          </cell>
          <cell r="C669" t="str">
            <v>D=  28 MM</v>
          </cell>
          <cell r="L669" t="str">
            <v>M</v>
          </cell>
          <cell r="M669">
            <v>46.56</v>
          </cell>
        </row>
        <row r="670">
          <cell r="A670" t="str">
            <v>10.06.04</v>
          </cell>
          <cell r="B670" t="str">
            <v>SUDECAP</v>
          </cell>
          <cell r="C670" t="str">
            <v>D=  35 MM</v>
          </cell>
          <cell r="L670" t="str">
            <v>M</v>
          </cell>
          <cell r="M670">
            <v>79.34</v>
          </cell>
        </row>
        <row r="671">
          <cell r="A671" t="str">
            <v>10.06.05</v>
          </cell>
          <cell r="B671" t="str">
            <v>SUDECAP</v>
          </cell>
          <cell r="C671" t="str">
            <v>D=  42 MM</v>
          </cell>
          <cell r="L671" t="str">
            <v>M</v>
          </cell>
          <cell r="M671">
            <v>102.19</v>
          </cell>
        </row>
        <row r="672">
          <cell r="A672" t="str">
            <v>10.10</v>
          </cell>
          <cell r="B672" t="str">
            <v>SUDECAP</v>
          </cell>
          <cell r="C672" t="str">
            <v>TUBO PVC ESGOTO, PB, VIROLA E ANEL, INCL. CONEXOES</v>
          </cell>
        </row>
        <row r="673">
          <cell r="A673" t="str">
            <v>10.10.02</v>
          </cell>
          <cell r="B673" t="str">
            <v>SUDECAP</v>
          </cell>
          <cell r="C673" t="str">
            <v>D=  50 MM</v>
          </cell>
          <cell r="L673" t="str">
            <v>M</v>
          </cell>
          <cell r="M673">
            <v>22.38</v>
          </cell>
        </row>
        <row r="674">
          <cell r="A674" t="str">
            <v>10.10.03</v>
          </cell>
          <cell r="B674" t="str">
            <v>SUDECAP</v>
          </cell>
          <cell r="C674" t="str">
            <v>D=  75 MM</v>
          </cell>
          <cell r="L674" t="str">
            <v>M</v>
          </cell>
          <cell r="M674">
            <v>28.17</v>
          </cell>
        </row>
        <row r="675">
          <cell r="A675" t="str">
            <v>10.10.04</v>
          </cell>
          <cell r="B675" t="str">
            <v>SUDECAP</v>
          </cell>
          <cell r="C675" t="str">
            <v>D= 100 MM</v>
          </cell>
          <cell r="L675" t="str">
            <v>M</v>
          </cell>
          <cell r="M675">
            <v>32.36</v>
          </cell>
        </row>
        <row r="676">
          <cell r="A676" t="str">
            <v>10.10.05</v>
          </cell>
          <cell r="B676" t="str">
            <v>SUDECAP</v>
          </cell>
          <cell r="C676" t="str">
            <v>D= 150 MM</v>
          </cell>
          <cell r="L676" t="str">
            <v>M</v>
          </cell>
          <cell r="M676">
            <v>55.67</v>
          </cell>
        </row>
        <row r="677">
          <cell r="A677" t="str">
            <v>10.10.06</v>
          </cell>
          <cell r="B677" t="str">
            <v>SUDECAP</v>
          </cell>
          <cell r="C677" t="str">
            <v>D= 200 MM</v>
          </cell>
          <cell r="L677" t="str">
            <v>M</v>
          </cell>
          <cell r="M677">
            <v>108.12</v>
          </cell>
        </row>
        <row r="678">
          <cell r="A678" t="str">
            <v>10.10.07</v>
          </cell>
          <cell r="B678" t="str">
            <v>SUDECAP</v>
          </cell>
          <cell r="C678" t="str">
            <v>D= 250 MM</v>
          </cell>
          <cell r="L678" t="str">
            <v>M</v>
          </cell>
          <cell r="M678">
            <v>147.57</v>
          </cell>
        </row>
        <row r="679">
          <cell r="A679" t="str">
            <v>10.12</v>
          </cell>
          <cell r="B679" t="str">
            <v>SUDECAP</v>
          </cell>
          <cell r="C679" t="str">
            <v>TUBO PVC ESGOTO PONTA/BOLSA, SOLDA, INCL.CONEXOES</v>
          </cell>
        </row>
        <row r="680">
          <cell r="A680" t="str">
            <v>10.12.01</v>
          </cell>
          <cell r="B680" t="str">
            <v>SUDECAP</v>
          </cell>
          <cell r="C680" t="str">
            <v>D=  40 MM</v>
          </cell>
          <cell r="L680" t="str">
            <v>M</v>
          </cell>
          <cell r="M680">
            <v>14.03</v>
          </cell>
        </row>
        <row r="681">
          <cell r="A681" t="str">
            <v>10.14</v>
          </cell>
          <cell r="B681" t="str">
            <v>SUDECAP</v>
          </cell>
          <cell r="C681" t="str">
            <v>TUBO PVC ESG. REFORÇADO, PB, VIR., ANEL INCL.CONEX</v>
          </cell>
        </row>
        <row r="682">
          <cell r="A682" t="str">
            <v>10.14.03</v>
          </cell>
          <cell r="B682" t="str">
            <v>SUDECAP</v>
          </cell>
          <cell r="C682" t="str">
            <v>D=  75 MM</v>
          </cell>
          <cell r="L682" t="str">
            <v>M</v>
          </cell>
          <cell r="M682">
            <v>38.99</v>
          </cell>
        </row>
        <row r="683">
          <cell r="A683" t="str">
            <v>10.14.04</v>
          </cell>
          <cell r="B683" t="str">
            <v>SUDECAP</v>
          </cell>
          <cell r="C683" t="str">
            <v>D= 100 MM</v>
          </cell>
          <cell r="L683" t="str">
            <v>M</v>
          </cell>
          <cell r="M683">
            <v>55.72</v>
          </cell>
        </row>
        <row r="684">
          <cell r="A684" t="str">
            <v>10.14.05</v>
          </cell>
          <cell r="B684" t="str">
            <v>SUDECAP</v>
          </cell>
          <cell r="C684" t="str">
            <v>D= 150 MM</v>
          </cell>
          <cell r="L684" t="str">
            <v>M</v>
          </cell>
          <cell r="M684">
            <v>94.42</v>
          </cell>
        </row>
        <row r="685">
          <cell r="A685" t="str">
            <v>10.18</v>
          </cell>
          <cell r="B685" t="str">
            <v>SUDECAP</v>
          </cell>
          <cell r="C685" t="str">
            <v>CONEXOES</v>
          </cell>
        </row>
        <row r="686">
          <cell r="A686" t="str">
            <v>10.18.01</v>
          </cell>
          <cell r="B686" t="str">
            <v>SUDECAP</v>
          </cell>
          <cell r="C686" t="str">
            <v>ADAPTADOR PVC ROSCA E FLANGE P/ CX.D'AGUA D= 1/2"</v>
          </cell>
          <cell r="L686" t="str">
            <v>UN</v>
          </cell>
          <cell r="M686">
            <v>19.01</v>
          </cell>
        </row>
        <row r="687">
          <cell r="A687" t="str">
            <v>10.18.02</v>
          </cell>
          <cell r="B687" t="str">
            <v>SUDECAP</v>
          </cell>
          <cell r="C687" t="str">
            <v>ADAPTADOR PVC ROSCA E FLANGE P/ CX.D'AGUA D= 3/4"</v>
          </cell>
          <cell r="L687" t="str">
            <v>UN</v>
          </cell>
          <cell r="M687">
            <v>19.7</v>
          </cell>
        </row>
        <row r="688">
          <cell r="A688" t="str">
            <v>10.18.03</v>
          </cell>
          <cell r="B688" t="str">
            <v>SUDECAP</v>
          </cell>
          <cell r="C688" t="str">
            <v>ADAPTADOR PVC ROSCA E FLANGE P/ CX.D'AGUA D= 1"</v>
          </cell>
          <cell r="L688" t="str">
            <v>UN</v>
          </cell>
          <cell r="M688">
            <v>24.06</v>
          </cell>
        </row>
        <row r="689">
          <cell r="A689" t="str">
            <v>10.18.04</v>
          </cell>
          <cell r="B689" t="str">
            <v>SUDECAP</v>
          </cell>
          <cell r="C689" t="str">
            <v>ADAPTADOR PVC ROSCA E FLANGE P/ CX.D'AGUA D=1 1/4"</v>
          </cell>
          <cell r="L689" t="str">
            <v>UN</v>
          </cell>
          <cell r="M689">
            <v>37.03</v>
          </cell>
        </row>
        <row r="690">
          <cell r="A690" t="str">
            <v>10.18.05</v>
          </cell>
          <cell r="B690" t="str">
            <v>SUDECAP</v>
          </cell>
          <cell r="C690" t="str">
            <v>ADAPTADOR PVC ROSCA E FLANGE P/ CX.D'AGUA D=1 1/2"</v>
          </cell>
          <cell r="L690" t="str">
            <v>UN</v>
          </cell>
          <cell r="M690">
            <v>37.46</v>
          </cell>
        </row>
        <row r="691">
          <cell r="A691" t="str">
            <v>10.18.06</v>
          </cell>
          <cell r="B691" t="str">
            <v>SUDECAP</v>
          </cell>
          <cell r="C691" t="str">
            <v>ADAPTADOR PVC ROSCA E FLANGE P/ CX.D'AGUA D= 2"</v>
          </cell>
          <cell r="L691" t="str">
            <v>UN</v>
          </cell>
          <cell r="M691">
            <v>59.44</v>
          </cell>
        </row>
        <row r="692">
          <cell r="A692" t="str">
            <v>10.18.08</v>
          </cell>
          <cell r="B692" t="str">
            <v>SUDECAP</v>
          </cell>
          <cell r="C692" t="str">
            <v>ADAPTADOR PVC ROSCA E FLANGE P/ CX D'AGUA D=2 1/2"</v>
          </cell>
          <cell r="L692" t="str">
            <v>UN</v>
          </cell>
          <cell r="M692">
            <v>302.11</v>
          </cell>
        </row>
        <row r="693">
          <cell r="A693" t="str">
            <v>10.20</v>
          </cell>
          <cell r="B693" t="str">
            <v>SUDECAP</v>
          </cell>
          <cell r="C693" t="str">
            <v>REGISTRO DE PRESSAO</v>
          </cell>
        </row>
        <row r="694">
          <cell r="A694" t="str">
            <v>10.20.11</v>
          </cell>
          <cell r="B694" t="str">
            <v>SUDECAP</v>
          </cell>
          <cell r="C694" t="str">
            <v>COM CANOPLA DL-1416 D= 1/2" FABRIMAR/EQUIVALENTE</v>
          </cell>
          <cell r="L694" t="str">
            <v>UN</v>
          </cell>
          <cell r="M694">
            <v>72.57</v>
          </cell>
        </row>
        <row r="695">
          <cell r="A695" t="str">
            <v>10.20.12</v>
          </cell>
          <cell r="B695" t="str">
            <v>SUDECAP</v>
          </cell>
          <cell r="C695" t="str">
            <v>COM CANOPLA DL-1416 D= 3/4" FABRIMAR/EQUIVALENTE</v>
          </cell>
          <cell r="L695" t="str">
            <v>UN</v>
          </cell>
          <cell r="M695">
            <v>78.53</v>
          </cell>
        </row>
        <row r="696">
          <cell r="A696" t="str">
            <v>10.22</v>
          </cell>
          <cell r="B696" t="str">
            <v>SUDECAP</v>
          </cell>
          <cell r="C696" t="str">
            <v>REGISTRO DE GAVETA</v>
          </cell>
        </row>
        <row r="697">
          <cell r="A697" t="str">
            <v>10.22.01</v>
          </cell>
          <cell r="B697" t="str">
            <v>SUDECAP</v>
          </cell>
          <cell r="C697" t="str">
            <v>REGISTRO GAVETA BRUTO 1510-B 1/2"FABRIMAR /EQUIVALENTE</v>
          </cell>
          <cell r="L697" t="str">
            <v>UN</v>
          </cell>
          <cell r="M697">
            <v>33.75</v>
          </cell>
        </row>
        <row r="698">
          <cell r="A698" t="str">
            <v>10.22.02</v>
          </cell>
          <cell r="B698" t="str">
            <v>SUDECAP</v>
          </cell>
          <cell r="C698" t="str">
            <v>REGISTRO GAVETA BRUTO 1510-B 3/4"FABRIMAR /EQUIVALENTE</v>
          </cell>
          <cell r="L698" t="str">
            <v>UN</v>
          </cell>
          <cell r="M698">
            <v>37.29</v>
          </cell>
        </row>
        <row r="699">
          <cell r="A699" t="str">
            <v>10.22.03</v>
          </cell>
          <cell r="B699" t="str">
            <v>SUDECAP</v>
          </cell>
          <cell r="C699" t="str">
            <v>REGISTRO GAVETA BRUTO 1510-B  1" FABRIMAR /EQUIVALENTE</v>
          </cell>
          <cell r="L699" t="str">
            <v>UN</v>
          </cell>
          <cell r="M699">
            <v>43.42</v>
          </cell>
        </row>
        <row r="700">
          <cell r="A700" t="str">
            <v>10.22.04</v>
          </cell>
          <cell r="B700" t="str">
            <v>SUDECAP</v>
          </cell>
          <cell r="C700" t="str">
            <v>REGISTRO GAVETA BRUTO 1510-B 1 1/4" FABRIMAR/ EQUIVALENTE</v>
          </cell>
          <cell r="L700" t="str">
            <v>UN</v>
          </cell>
          <cell r="M700">
            <v>94.79</v>
          </cell>
        </row>
        <row r="701">
          <cell r="A701" t="str">
            <v>10.22.05</v>
          </cell>
          <cell r="B701" t="str">
            <v>SUDECAP</v>
          </cell>
          <cell r="C701" t="str">
            <v>REGISTRO GAVETA BRUTO 1510-B 1 1/2" FABRIMAR/ EQUIVALENTE</v>
          </cell>
          <cell r="L701" t="str">
            <v>UN</v>
          </cell>
          <cell r="M701">
            <v>123.11</v>
          </cell>
        </row>
        <row r="702">
          <cell r="A702" t="str">
            <v>10.22.06</v>
          </cell>
          <cell r="B702" t="str">
            <v>SUDECAP</v>
          </cell>
          <cell r="C702" t="str">
            <v>REGISTRO GAVETA BRUTO 1510-B  2"  FABRIMAR/EQUIVALENTE</v>
          </cell>
          <cell r="L702" t="str">
            <v>UN</v>
          </cell>
          <cell r="M702">
            <v>182.31</v>
          </cell>
        </row>
        <row r="703">
          <cell r="A703" t="str">
            <v>10.22.07</v>
          </cell>
          <cell r="B703" t="str">
            <v>SUDECAP</v>
          </cell>
          <cell r="C703" t="str">
            <v>REGISTRO GAVETA BRUTO 1502 2 1/2" DECA / EQUIVALENTE</v>
          </cell>
          <cell r="L703" t="str">
            <v>UN</v>
          </cell>
          <cell r="M703">
            <v>299.12</v>
          </cell>
        </row>
        <row r="704">
          <cell r="A704" t="str">
            <v>10.22.08</v>
          </cell>
          <cell r="B704" t="str">
            <v>SUDECAP</v>
          </cell>
          <cell r="C704" t="str">
            <v>REGISTRO GAVETA BRUTO 1502 3"     DECA / EQUIVALENTE</v>
          </cell>
          <cell r="L704" t="str">
            <v>UN</v>
          </cell>
          <cell r="M704">
            <v>465.46</v>
          </cell>
        </row>
        <row r="705">
          <cell r="A705" t="str">
            <v>10.22.09</v>
          </cell>
          <cell r="B705" t="str">
            <v>SUDECAP</v>
          </cell>
          <cell r="C705" t="str">
            <v>REGISTRO GAVETA BRUTO 1502 4"     DECA / EQUIVALENTE</v>
          </cell>
          <cell r="L705" t="str">
            <v>UN</v>
          </cell>
          <cell r="M705">
            <v>701.78</v>
          </cell>
        </row>
        <row r="706">
          <cell r="A706" t="str">
            <v>10.22.41</v>
          </cell>
          <cell r="B706" t="str">
            <v>SUDECAP</v>
          </cell>
          <cell r="C706" t="str">
            <v>COM CANOPLA C-1509 DL, D= 1/2" FABRIMAR OU EQUIVALENTE</v>
          </cell>
          <cell r="L706" t="str">
            <v>UN</v>
          </cell>
          <cell r="M706">
            <v>84.54</v>
          </cell>
        </row>
        <row r="707">
          <cell r="A707" t="str">
            <v>10.22.42</v>
          </cell>
          <cell r="B707" t="str">
            <v>SUDECAP</v>
          </cell>
          <cell r="C707" t="str">
            <v>COM CANOPLA C-1509 DL, D=3/4"  FABRIMAR OU EQUIVALENTE</v>
          </cell>
          <cell r="L707" t="str">
            <v>UN</v>
          </cell>
          <cell r="M707">
            <v>91.28</v>
          </cell>
        </row>
        <row r="708">
          <cell r="A708" t="str">
            <v>10.22.43</v>
          </cell>
          <cell r="B708" t="str">
            <v>SUDECAP</v>
          </cell>
          <cell r="C708" t="str">
            <v>COM CANOPLA C-1509 DL, D=1"    FABRIMAR OU EQUIVALENTE</v>
          </cell>
          <cell r="L708" t="str">
            <v>UN</v>
          </cell>
          <cell r="M708">
            <v>104.07</v>
          </cell>
        </row>
        <row r="709">
          <cell r="A709" t="str">
            <v>10.22.45</v>
          </cell>
          <cell r="B709" t="str">
            <v>SUDECAP</v>
          </cell>
          <cell r="C709" t="str">
            <v>COM CANOPLA C-1509 DL, D=1 1/2"FABRIMAR OU EQUIVALENTE</v>
          </cell>
          <cell r="L709" t="str">
            <v>UN</v>
          </cell>
          <cell r="M709">
            <v>151.99</v>
          </cell>
        </row>
        <row r="710">
          <cell r="A710" t="str">
            <v>10.24</v>
          </cell>
          <cell r="B710" t="str">
            <v>SUDECAP</v>
          </cell>
          <cell r="C710" t="str">
            <v>TORNEIRA</v>
          </cell>
        </row>
        <row r="711">
          <cell r="A711" t="str">
            <v>10.24.01</v>
          </cell>
          <cell r="B711" t="str">
            <v>SUDECAP</v>
          </cell>
          <cell r="C711" t="str">
            <v>P/PIA BANCA,ALAVANCA,SAIDA LATERAL 1167-P FABR/EQUIVALENTE</v>
          </cell>
          <cell r="L711" t="str">
            <v>UN</v>
          </cell>
          <cell r="M711">
            <v>389.55</v>
          </cell>
        </row>
        <row r="712">
          <cell r="A712" t="str">
            <v>10.24.02</v>
          </cell>
          <cell r="B712" t="str">
            <v>SUDECAP</v>
          </cell>
          <cell r="C712" t="str">
            <v>P/PIA MISTURADOR PAREDE 1258-DL FABRIMAR/EQUIVALENTE</v>
          </cell>
          <cell r="L712" t="str">
            <v>UN</v>
          </cell>
          <cell r="M712">
            <v>361.94</v>
          </cell>
        </row>
        <row r="713">
          <cell r="A713" t="str">
            <v>10.24.03</v>
          </cell>
          <cell r="B713" t="str">
            <v>SUDECAP</v>
          </cell>
          <cell r="C713" t="str">
            <v>P/PIA C/ALAVANCA 1157-P  FABRIMAR/EQUIVALENTE</v>
          </cell>
          <cell r="L713" t="str">
            <v>UN</v>
          </cell>
          <cell r="M713">
            <v>341.13</v>
          </cell>
        </row>
        <row r="714">
          <cell r="A714" t="str">
            <v>10.24.04</v>
          </cell>
          <cell r="B714" t="str">
            <v>SUDECAP</v>
          </cell>
          <cell r="C714" t="str">
            <v>P/PIA MISTURADOR BANCA 1256-DL FABRIMAR/EQUIVALENTE</v>
          </cell>
          <cell r="L714" t="str">
            <v>UN</v>
          </cell>
          <cell r="M714">
            <v>276.94</v>
          </cell>
        </row>
        <row r="715">
          <cell r="A715" t="str">
            <v>10.24.05</v>
          </cell>
          <cell r="B715" t="str">
            <v>SUDECAP</v>
          </cell>
          <cell r="C715" t="str">
            <v>P/PIA PAREDE SAIDA LATERAL 1168-DL FABRIMAR/EQUIVALENTE</v>
          </cell>
          <cell r="L715" t="str">
            <v>UN</v>
          </cell>
          <cell r="M715">
            <v>100.42</v>
          </cell>
        </row>
        <row r="716">
          <cell r="A716" t="str">
            <v>10.24.09</v>
          </cell>
          <cell r="B716" t="str">
            <v>SUDECAP</v>
          </cell>
          <cell r="C716" t="str">
            <v>P/PIA BANCA SAIDA LATERAL 1167-DL FABRIMAR/EQUIVALENTE</v>
          </cell>
          <cell r="L716" t="str">
            <v>UN</v>
          </cell>
          <cell r="M716">
            <v>333.92</v>
          </cell>
        </row>
        <row r="717">
          <cell r="A717" t="str">
            <v>10.24.10</v>
          </cell>
          <cell r="B717" t="str">
            <v>SUDECAP</v>
          </cell>
          <cell r="C717" t="str">
            <v>P/PIA PAREDE TOP JET 1171-DL FABRIMAR/EQUIVALENTE</v>
          </cell>
          <cell r="L717" t="str">
            <v>UN</v>
          </cell>
          <cell r="M717">
            <v>230.66</v>
          </cell>
        </row>
        <row r="718">
          <cell r="A718" t="str">
            <v>10.24.12</v>
          </cell>
          <cell r="B718" t="str">
            <v>SUDECAP</v>
          </cell>
          <cell r="C718" t="str">
            <v>P/TANQUE 1153-MY FABRIMAR/EQUIVALENTE</v>
          </cell>
          <cell r="L718" t="str">
            <v>UN</v>
          </cell>
          <cell r="M718">
            <v>82.63</v>
          </cell>
        </row>
        <row r="719">
          <cell r="A719" t="str">
            <v>10.24.13</v>
          </cell>
          <cell r="B719" t="str">
            <v>SUDECAP</v>
          </cell>
          <cell r="C719" t="str">
            <v>P/TANQUE 1153-JR FABRIMAR/EQUIVALENTE</v>
          </cell>
          <cell r="L719" t="str">
            <v>UN</v>
          </cell>
          <cell r="M719">
            <v>48.13</v>
          </cell>
        </row>
        <row r="720">
          <cell r="A720" t="str">
            <v>10.24.14</v>
          </cell>
          <cell r="B720" t="str">
            <v>SUDECAP</v>
          </cell>
          <cell r="C720" t="str">
            <v>TORNEIRA AQUAPRESS ANTIVANDALISMO 1180/AV FABRIMAR OU EQUIVALENTE</v>
          </cell>
          <cell r="L720" t="str">
            <v>UN</v>
          </cell>
          <cell r="M720">
            <v>313.85</v>
          </cell>
        </row>
        <row r="721">
          <cell r="A721" t="str">
            <v>10.24.16</v>
          </cell>
          <cell r="B721" t="str">
            <v>SUDECAP</v>
          </cell>
          <cell r="C721" t="str">
            <v>DE JARDIM 1128-MY D=1/2" FABRIMAR/EQUIVALENTE</v>
          </cell>
          <cell r="L721" t="str">
            <v>UN</v>
          </cell>
          <cell r="M721">
            <v>47.43</v>
          </cell>
        </row>
        <row r="722">
          <cell r="A722" t="str">
            <v>10.24.17</v>
          </cell>
          <cell r="B722" t="str">
            <v>SUDECAP</v>
          </cell>
          <cell r="C722" t="str">
            <v>DE JARDIM 1128-MY D=3/4" FABRIMAR/EQUIVALENTE</v>
          </cell>
          <cell r="L722" t="str">
            <v>UN</v>
          </cell>
          <cell r="M722">
            <v>58.26</v>
          </cell>
        </row>
        <row r="723">
          <cell r="A723" t="str">
            <v>10.24.20</v>
          </cell>
          <cell r="B723" t="str">
            <v>SUDECAP</v>
          </cell>
          <cell r="C723" t="str">
            <v>TORNEIRA DE PRESSAO PRESMATIC BENEFIT OU EQUIVALENTE</v>
          </cell>
          <cell r="L723" t="str">
            <v>UN</v>
          </cell>
          <cell r="M723">
            <v>803.93</v>
          </cell>
        </row>
        <row r="724">
          <cell r="A724" t="str">
            <v>10.24.21</v>
          </cell>
          <cell r="B724" t="str">
            <v>SUDECAP</v>
          </cell>
          <cell r="C724" t="str">
            <v>TONEIRA P/ LAVATORIO REF.1193 LINHA PERTUTTI DOCOL OU EQUIVALENTE</v>
          </cell>
          <cell r="L724" t="str">
            <v>UN</v>
          </cell>
          <cell r="M724">
            <v>122.16</v>
          </cell>
        </row>
        <row r="725">
          <cell r="A725" t="str">
            <v>10.24.27</v>
          </cell>
          <cell r="B725" t="str">
            <v>SUDECAP</v>
          </cell>
          <cell r="C725" t="str">
            <v>P/LAVATORIO 1190-DL  D=1/2" FABRIMAR/EQUIVALENTE</v>
          </cell>
          <cell r="L725" t="str">
            <v>UN</v>
          </cell>
          <cell r="M725">
            <v>122.5</v>
          </cell>
        </row>
        <row r="726">
          <cell r="A726" t="str">
            <v>10.24.28</v>
          </cell>
          <cell r="B726" t="str">
            <v>SUDECAP</v>
          </cell>
          <cell r="C726" t="str">
            <v>TORNEIRA P/ LAVATORIO REF.1194  INNOVARE FABRIMAR OU EQUIVALENTE</v>
          </cell>
          <cell r="L726" t="str">
            <v>UN</v>
          </cell>
          <cell r="M726">
            <v>139.22</v>
          </cell>
        </row>
        <row r="727">
          <cell r="A727" t="str">
            <v>10.24.34</v>
          </cell>
          <cell r="B727" t="str">
            <v>SUDECAP</v>
          </cell>
          <cell r="C727" t="str">
            <v>DE BOIA 1350 D= 1/2" DECA OU EQUIVALENTE</v>
          </cell>
          <cell r="L727" t="str">
            <v>UN</v>
          </cell>
          <cell r="M727">
            <v>84.13</v>
          </cell>
        </row>
        <row r="728">
          <cell r="A728" t="str">
            <v>10.24.35</v>
          </cell>
          <cell r="B728" t="str">
            <v>SUDECAP</v>
          </cell>
          <cell r="C728" t="str">
            <v>DE BOIA 1350 D= 3/4" DECA OU EQUIVALENTE</v>
          </cell>
          <cell r="L728" t="str">
            <v>UN</v>
          </cell>
          <cell r="M728">
            <v>87.17</v>
          </cell>
        </row>
        <row r="729">
          <cell r="A729" t="str">
            <v>10.24.36</v>
          </cell>
          <cell r="B729" t="str">
            <v>SUDECAP</v>
          </cell>
          <cell r="C729" t="str">
            <v>DE BOIA 1350 D= 1"   DECA OU EQUIVALENTE</v>
          </cell>
          <cell r="L729" t="str">
            <v>UN</v>
          </cell>
          <cell r="M729">
            <v>107.41</v>
          </cell>
        </row>
        <row r="730">
          <cell r="A730" t="str">
            <v>10.24.37</v>
          </cell>
          <cell r="B730" t="str">
            <v>SUDECAP</v>
          </cell>
          <cell r="C730" t="str">
            <v>DE BOIA 262 PARA CX. D´AGUA  D= 3/4" CIPLA/EQUIVALENTE</v>
          </cell>
          <cell r="L730" t="str">
            <v>UN</v>
          </cell>
          <cell r="M730">
            <v>57.4</v>
          </cell>
        </row>
        <row r="731">
          <cell r="A731" t="str">
            <v>10.24.39</v>
          </cell>
          <cell r="B731" t="str">
            <v>SUDECAP</v>
          </cell>
          <cell r="C731" t="str">
            <v>CHAVE BOIA AUTOMATICA P/RESERVATORIO  LENZ/EQUIVALENTE</v>
          </cell>
          <cell r="L731" t="str">
            <v>UN</v>
          </cell>
          <cell r="M731">
            <v>52.21</v>
          </cell>
        </row>
        <row r="732">
          <cell r="A732" t="str">
            <v>10.24.42</v>
          </cell>
          <cell r="B732" t="str">
            <v>SUDECAP</v>
          </cell>
          <cell r="C732" t="str">
            <v>DE LIMPEZA 1128-JR     D=1/2"  FABRIMAR OU EQUIVALENTE</v>
          </cell>
          <cell r="L732" t="str">
            <v>UN</v>
          </cell>
          <cell r="M732">
            <v>46.52</v>
          </cell>
        </row>
        <row r="733">
          <cell r="A733" t="str">
            <v>10.24.43</v>
          </cell>
          <cell r="B733" t="str">
            <v>SUDECAP</v>
          </cell>
          <cell r="C733" t="str">
            <v>PARA BEBEDOURO 1152JR  D=1/2"  FABRIMAR OU EQUIVALENTE</v>
          </cell>
          <cell r="L733" t="str">
            <v>UN</v>
          </cell>
          <cell r="M733">
            <v>54.13</v>
          </cell>
        </row>
        <row r="734">
          <cell r="A734" t="str">
            <v>10.24.52</v>
          </cell>
          <cell r="B734" t="str">
            <v>SUDECAP</v>
          </cell>
          <cell r="C734" t="str">
            <v>TORNEIRA DE PAREDE DELICATTA COM MISTURADOR DOCOL OU EQUIVALENTE</v>
          </cell>
          <cell r="L734" t="str">
            <v>UN</v>
          </cell>
          <cell r="M734">
            <v>359.37</v>
          </cell>
        </row>
        <row r="735">
          <cell r="A735" t="str">
            <v>10.24.57</v>
          </cell>
          <cell r="B735" t="str">
            <v>SUDECAP</v>
          </cell>
          <cell r="C735" t="str">
            <v>TORNEIRA P/ COZINHA DE MESA BICA ALTA PERTUTTI OU EQUIVALENTE</v>
          </cell>
          <cell r="L735" t="str">
            <v>UN</v>
          </cell>
          <cell r="M735">
            <v>110.72</v>
          </cell>
        </row>
        <row r="736">
          <cell r="A736" t="str">
            <v>10.25</v>
          </cell>
          <cell r="B736" t="str">
            <v>SUDECAP</v>
          </cell>
          <cell r="C736" t="str">
            <v>VALVULA</v>
          </cell>
        </row>
        <row r="737">
          <cell r="A737" t="str">
            <v>10.25.02</v>
          </cell>
          <cell r="B737" t="str">
            <v>SUDECAP</v>
          </cell>
          <cell r="C737" t="str">
            <v>P/ PIA 3 1/2X1 1/2" 1623 DARLIFLEX CROMADA/EQUIVALENTE</v>
          </cell>
          <cell r="L737" t="str">
            <v>UN</v>
          </cell>
          <cell r="M737">
            <v>47.61</v>
          </cell>
        </row>
        <row r="738">
          <cell r="A738" t="str">
            <v>10.25.11</v>
          </cell>
          <cell r="B738" t="str">
            <v>SUDECAP</v>
          </cell>
          <cell r="C738" t="str">
            <v>P/ LAVATORIO C/LADRAO 7/8" 1603 DARLIFLEX /EQUIVALENTE</v>
          </cell>
          <cell r="L738" t="str">
            <v>UN</v>
          </cell>
          <cell r="M738">
            <v>26.98</v>
          </cell>
        </row>
        <row r="739">
          <cell r="A739" t="str">
            <v>10.25.13</v>
          </cell>
          <cell r="B739" t="str">
            <v>SUDECAP</v>
          </cell>
          <cell r="C739" t="str">
            <v>P/ LAVATORIO 1601 FABRIMAR OU EQUIVALENTE</v>
          </cell>
          <cell r="L739" t="str">
            <v>UN</v>
          </cell>
          <cell r="M739">
            <v>47.74</v>
          </cell>
        </row>
        <row r="740">
          <cell r="A740" t="str">
            <v>10.25.17</v>
          </cell>
          <cell r="B740" t="str">
            <v>SUDECAP</v>
          </cell>
          <cell r="C740" t="str">
            <v>PARA TANQUE 1 1/4" 1606 DARLIFLEX CROMADA/EQUIVALENTE</v>
          </cell>
          <cell r="L740" t="str">
            <v>UN</v>
          </cell>
          <cell r="M740">
            <v>40.09</v>
          </cell>
        </row>
        <row r="741">
          <cell r="A741" t="str">
            <v>10.25.20</v>
          </cell>
          <cell r="B741" t="str">
            <v>SUDECAP</v>
          </cell>
          <cell r="C741" t="str">
            <v>P/ MICTORIO C/ FECHAM AUTOM. D= 1/2" DOCOL/EQUIVALENTE</v>
          </cell>
          <cell r="L741" t="str">
            <v>UN</v>
          </cell>
          <cell r="M741">
            <v>251.13</v>
          </cell>
        </row>
        <row r="742">
          <cell r="A742" t="str">
            <v>10.25.22</v>
          </cell>
          <cell r="B742" t="str">
            <v>SUDECAP</v>
          </cell>
          <cell r="C742" t="str">
            <v>VAL.DESCARGA E ACAB.BENEFIT DOCOL PNE OU EQUIVALENTE</v>
          </cell>
          <cell r="L742" t="str">
            <v>UN</v>
          </cell>
          <cell r="M742">
            <v>688.68</v>
          </cell>
        </row>
        <row r="743">
          <cell r="A743" t="str">
            <v>10.25.25</v>
          </cell>
          <cell r="B743" t="str">
            <v>SUDECAP</v>
          </cell>
          <cell r="C743" t="str">
            <v>DE DESCARGA 3650     D= 1 1/2" FABRIMAR OU EQUIVALENTE</v>
          </cell>
          <cell r="L743" t="str">
            <v>UN</v>
          </cell>
          <cell r="M743">
            <v>207.61</v>
          </cell>
        </row>
        <row r="744">
          <cell r="A744" t="str">
            <v>10.25.26</v>
          </cell>
          <cell r="B744" t="str">
            <v>SUDECAP</v>
          </cell>
          <cell r="C744" t="str">
            <v>VALV. DESCARGA E ACAB. ANTIVANDALISMO 1 1/2" DOCOL OU EQUIVALENTE</v>
          </cell>
          <cell r="L744" t="str">
            <v>UN</v>
          </cell>
          <cell r="M744">
            <v>458.41</v>
          </cell>
        </row>
        <row r="745">
          <cell r="A745" t="str">
            <v>10.25.51</v>
          </cell>
          <cell r="B745" t="str">
            <v>SUDECAP</v>
          </cell>
          <cell r="C745" t="str">
            <v>DE PVC P/ LAVATORIO S/ UNHO  Nº 11     CIPLA/EQUIVALENTE</v>
          </cell>
          <cell r="L745" t="str">
            <v>UN</v>
          </cell>
          <cell r="M745">
            <v>15.48</v>
          </cell>
        </row>
        <row r="746">
          <cell r="A746" t="str">
            <v>10.25.55</v>
          </cell>
          <cell r="B746" t="str">
            <v>SUDECAP</v>
          </cell>
          <cell r="C746" t="str">
            <v>VALVULA DE RETENÇAO DE PE COM CRIVO D= 3/4"</v>
          </cell>
          <cell r="L746" t="str">
            <v>UN</v>
          </cell>
          <cell r="M746">
            <v>70.5</v>
          </cell>
        </row>
        <row r="747">
          <cell r="A747" t="str">
            <v>10.25.56</v>
          </cell>
          <cell r="B747" t="str">
            <v>SUDECAP</v>
          </cell>
          <cell r="C747" t="str">
            <v>VALVULA DE RETENÇAO DE PE COM CRIVO D= 1"</v>
          </cell>
          <cell r="L747" t="str">
            <v>UN</v>
          </cell>
          <cell r="M747">
            <v>86.08</v>
          </cell>
        </row>
        <row r="748">
          <cell r="A748" t="str">
            <v>10.25.57</v>
          </cell>
          <cell r="B748" t="str">
            <v>SUDECAP</v>
          </cell>
          <cell r="C748" t="str">
            <v>VALVULA DE RETENÇAO DE PE COM CRIVO D= 1 1/2"</v>
          </cell>
          <cell r="L748" t="str">
            <v>UN</v>
          </cell>
          <cell r="M748">
            <v>104.22</v>
          </cell>
        </row>
        <row r="749">
          <cell r="A749" t="str">
            <v>10.25.59</v>
          </cell>
          <cell r="B749" t="str">
            <v>SUDECAP</v>
          </cell>
          <cell r="C749" t="str">
            <v>VALVULA DE RETENÇAO DE PE COM CRIVO D= 2"</v>
          </cell>
          <cell r="L749" t="str">
            <v>UN</v>
          </cell>
          <cell r="M749">
            <v>185.8</v>
          </cell>
        </row>
        <row r="750">
          <cell r="A750" t="str">
            <v>10.25.60</v>
          </cell>
          <cell r="B750" t="str">
            <v>SUDECAP</v>
          </cell>
          <cell r="C750" t="str">
            <v>VALVULA DE RETENÇAO UNIVERSAL D= 3/4"</v>
          </cell>
          <cell r="L750" t="str">
            <v>UN</v>
          </cell>
          <cell r="M750">
            <v>74.02</v>
          </cell>
        </row>
        <row r="751">
          <cell r="A751" t="str">
            <v>10.25.61</v>
          </cell>
          <cell r="B751" t="str">
            <v>SUDECAP</v>
          </cell>
          <cell r="C751" t="str">
            <v>VALVULA DE RETENÇAO UNIVERSAL D= 1"</v>
          </cell>
          <cell r="L751" t="str">
            <v>UN</v>
          </cell>
          <cell r="M751">
            <v>92.52</v>
          </cell>
        </row>
        <row r="752">
          <cell r="A752" t="str">
            <v>10.25.62</v>
          </cell>
          <cell r="B752" t="str">
            <v>SUDECAP</v>
          </cell>
          <cell r="C752" t="str">
            <v>VALVULA DE RETENÇAO UNIVERSAL D= 1 1/2"</v>
          </cell>
          <cell r="L752" t="str">
            <v>UN</v>
          </cell>
          <cell r="M752">
            <v>161.15</v>
          </cell>
        </row>
        <row r="753">
          <cell r="A753" t="str">
            <v>10.25.63</v>
          </cell>
          <cell r="B753" t="str">
            <v>SUDECAP</v>
          </cell>
          <cell r="C753" t="str">
            <v>VALVULA DE RETENÇAO UNIVERSAL D= 2"</v>
          </cell>
          <cell r="L753" t="str">
            <v>UN</v>
          </cell>
          <cell r="M753">
            <v>208.48</v>
          </cell>
        </row>
        <row r="754">
          <cell r="A754" t="str">
            <v>10.26</v>
          </cell>
          <cell r="B754" t="str">
            <v>SUDECAP</v>
          </cell>
          <cell r="C754" t="str">
            <v>GRELHA E RALO METALICO</v>
          </cell>
        </row>
        <row r="755">
          <cell r="A755" t="str">
            <v>10.26.11</v>
          </cell>
          <cell r="B755" t="str">
            <v>SUDECAP</v>
          </cell>
          <cell r="C755" t="str">
            <v>GRELHA/PORTA GRELHA AÇO INOX.FECHO GIRAT.100X100MM</v>
          </cell>
          <cell r="L755" t="str">
            <v>UN</v>
          </cell>
          <cell r="M755">
            <v>15.17</v>
          </cell>
        </row>
        <row r="756">
          <cell r="A756" t="str">
            <v>10.26.12</v>
          </cell>
          <cell r="B756" t="str">
            <v>SUDECAP</v>
          </cell>
          <cell r="C756" t="str">
            <v>GRELHA/PORTA GRELHA AÇO INOX.FECHO GIRAT.150X150MM</v>
          </cell>
          <cell r="L756" t="str">
            <v>UN</v>
          </cell>
          <cell r="M756">
            <v>20.74</v>
          </cell>
        </row>
        <row r="757">
          <cell r="A757" t="str">
            <v>10.26.35</v>
          </cell>
          <cell r="B757" t="str">
            <v>SUDECAP</v>
          </cell>
          <cell r="C757" t="str">
            <v>RALO GRELHA CROMADA 10X10CM CROMADO MOLDENOX /EQUIVALENTE</v>
          </cell>
          <cell r="L757" t="str">
            <v>UN</v>
          </cell>
          <cell r="M757">
            <v>25.28</v>
          </cell>
        </row>
        <row r="758">
          <cell r="A758" t="str">
            <v>10.26.36</v>
          </cell>
          <cell r="B758" t="str">
            <v>SUDECAP</v>
          </cell>
          <cell r="C758" t="str">
            <v>RALO GRELHA CROMADA 15X15CM CROMADO MOLDENOX /EQUIVALENTE</v>
          </cell>
          <cell r="L758" t="str">
            <v>UN</v>
          </cell>
          <cell r="M758">
            <v>33.9</v>
          </cell>
        </row>
        <row r="759">
          <cell r="A759" t="str">
            <v>10.26.37</v>
          </cell>
          <cell r="B759" t="str">
            <v>SUDECAP</v>
          </cell>
          <cell r="C759" t="str">
            <v>TAMPA CEGA EM INOX P/ CAIXA SIFONADA 150X150MM</v>
          </cell>
          <cell r="L759" t="str">
            <v>UN</v>
          </cell>
          <cell r="M759">
            <v>47.41</v>
          </cell>
        </row>
        <row r="760">
          <cell r="A760" t="str">
            <v>10.27</v>
          </cell>
          <cell r="B760" t="str">
            <v>SUDECAP</v>
          </cell>
          <cell r="C760" t="str">
            <v>CHUVEIRO, LIGAÇAO E SIFAO</v>
          </cell>
        </row>
        <row r="761">
          <cell r="A761" t="str">
            <v>10.27.02</v>
          </cell>
          <cell r="B761" t="str">
            <v>SUDECAP</v>
          </cell>
          <cell r="C761" t="str">
            <v>BRAÇO P/CHUVEIRO 1/2" X 0,40 M PERFLEX 1781 CR/EQUIVALENTE</v>
          </cell>
          <cell r="L761" t="str">
            <v>UN</v>
          </cell>
          <cell r="M761">
            <v>31.22</v>
          </cell>
        </row>
        <row r="762">
          <cell r="A762" t="str">
            <v>10.27.03</v>
          </cell>
          <cell r="B762" t="str">
            <v>SUDECAP</v>
          </cell>
          <cell r="C762" t="str">
            <v>BRACO P/ CHUVEIRO PVC 1/2" X 40 CM LORENZETTI/EQUIVALENTE</v>
          </cell>
          <cell r="L762" t="str">
            <v>UN</v>
          </cell>
          <cell r="M762">
            <v>26.03</v>
          </cell>
        </row>
        <row r="763">
          <cell r="A763" t="str">
            <v>10.27.11</v>
          </cell>
          <cell r="B763" t="str">
            <v>SUDECAP</v>
          </cell>
          <cell r="C763" t="str">
            <v>CHUVEIRO ARTICULADO PICCOLO 1991 CROM.FABRIMAR/EQUIVALENTE</v>
          </cell>
          <cell r="L763" t="str">
            <v>UN</v>
          </cell>
          <cell r="M763">
            <v>206.87</v>
          </cell>
        </row>
        <row r="764">
          <cell r="A764" t="str">
            <v>10.27.15</v>
          </cell>
          <cell r="B764" t="str">
            <v>SUDECAP</v>
          </cell>
          <cell r="C764" t="str">
            <v>CHUVEIRO ELETRICO CROMADO  D= 1/2"  LORENZETTI/EQUIVALENTE</v>
          </cell>
          <cell r="L764" t="str">
            <v>UN</v>
          </cell>
          <cell r="M764">
            <v>206.79</v>
          </cell>
        </row>
        <row r="765">
          <cell r="A765" t="str">
            <v>10.27.23</v>
          </cell>
          <cell r="B765" t="str">
            <v>SUDECAP</v>
          </cell>
          <cell r="C765" t="str">
            <v>DUCHINHA ACQUA-JET  C-2195 DL         FABRIMAR/EQUIVALENTE</v>
          </cell>
          <cell r="L765" t="str">
            <v>UN</v>
          </cell>
          <cell r="M765">
            <v>96.79</v>
          </cell>
        </row>
        <row r="766">
          <cell r="A766" t="str">
            <v>10.27.31</v>
          </cell>
          <cell r="B766" t="str">
            <v>SUDECAP</v>
          </cell>
          <cell r="C766" t="str">
            <v>LIGAÇAO FLEXIVEL 1/2"X0,40M 4607-40 MXF FABRIMAR OU EQUIVALENTE</v>
          </cell>
          <cell r="L766" t="str">
            <v>UN</v>
          </cell>
          <cell r="M766">
            <v>51.82</v>
          </cell>
        </row>
        <row r="767">
          <cell r="A767" t="str">
            <v>10.27.47</v>
          </cell>
          <cell r="B767" t="str">
            <v>SUDECAP</v>
          </cell>
          <cell r="C767" t="str">
            <v>TUBO P/ VALVULA DESCARGA Nº 18 C/ADAPT. D= 1 1/2"</v>
          </cell>
          <cell r="L767" t="str">
            <v>UN</v>
          </cell>
          <cell r="M767">
            <v>30.18</v>
          </cell>
        </row>
        <row r="768">
          <cell r="A768" t="str">
            <v>10.27.49</v>
          </cell>
          <cell r="B768" t="str">
            <v>SUDECAP</v>
          </cell>
          <cell r="C768" t="str">
            <v>TUBO LONGO P/CX.DESCARGA SOBREPOR 40 MM X 1,60 METROS</v>
          </cell>
          <cell r="L768" t="str">
            <v>UN</v>
          </cell>
          <cell r="M768">
            <v>32.88</v>
          </cell>
        </row>
        <row r="769">
          <cell r="A769" t="str">
            <v>10.27.51</v>
          </cell>
          <cell r="B769" t="str">
            <v>SUDECAP</v>
          </cell>
          <cell r="C769" t="str">
            <v>TUBO LIGAÇAO AGUA-VASO METAL CROM. C/ SOBRECANOPLA</v>
          </cell>
          <cell r="L769" t="str">
            <v>UN</v>
          </cell>
          <cell r="M769">
            <v>64.81</v>
          </cell>
        </row>
        <row r="770">
          <cell r="A770" t="str">
            <v>10.27.53</v>
          </cell>
          <cell r="B770" t="str">
            <v>SUDECAP</v>
          </cell>
          <cell r="C770" t="str">
            <v>TUBO LIGAÇAO AGUA-VASO PVC CROMADO C/ SOBRECANOPLA</v>
          </cell>
          <cell r="L770" t="str">
            <v>UN</v>
          </cell>
          <cell r="M770">
            <v>38.02</v>
          </cell>
        </row>
        <row r="771">
          <cell r="A771" t="str">
            <v>10.27.55</v>
          </cell>
          <cell r="B771" t="str">
            <v>SUDECAP</v>
          </cell>
          <cell r="C771" t="str">
            <v>BOLSA DE BORRACHA 340  D= 1 1/2"</v>
          </cell>
          <cell r="L771" t="str">
            <v>UN</v>
          </cell>
          <cell r="M771">
            <v>9.95</v>
          </cell>
        </row>
        <row r="772">
          <cell r="A772" t="str">
            <v>10.27.61</v>
          </cell>
          <cell r="B772" t="str">
            <v>SUDECAP</v>
          </cell>
          <cell r="C772" t="str">
            <v>SIFAO LAVATORIO COPO REGULAVEL 1"X 1 1/2"SIGMA/EQUIVALENTE</v>
          </cell>
          <cell r="L772" t="str">
            <v>UN</v>
          </cell>
          <cell r="M772">
            <v>166.79</v>
          </cell>
        </row>
        <row r="773">
          <cell r="A773" t="str">
            <v>10.27.63</v>
          </cell>
          <cell r="B773" t="str">
            <v>SUDECAP</v>
          </cell>
          <cell r="C773" t="str">
            <v>SIFAO PIA COPO REGULAVEL 1 1/2" X 1 1/2" SIGMA/EQUIVALENTE</v>
          </cell>
          <cell r="L773" t="str">
            <v>UN</v>
          </cell>
          <cell r="M773">
            <v>191.79</v>
          </cell>
        </row>
        <row r="774">
          <cell r="A774" t="str">
            <v>10.29</v>
          </cell>
          <cell r="B774" t="str">
            <v>SUDECAP</v>
          </cell>
          <cell r="C774" t="str">
            <v>LIGACAO DE AGUA</v>
          </cell>
        </row>
        <row r="775">
          <cell r="A775" t="str">
            <v>10.29.01</v>
          </cell>
          <cell r="B775" t="str">
            <v>SUDECAP</v>
          </cell>
          <cell r="C775" t="str">
            <v>KIT CAVALETE METAL COM REGISTRO 1/2" COPASA</v>
          </cell>
          <cell r="L775" t="str">
            <v>UN</v>
          </cell>
          <cell r="M775">
            <v>162.49</v>
          </cell>
        </row>
        <row r="776">
          <cell r="A776" t="str">
            <v>10.29.02</v>
          </cell>
          <cell r="B776" t="str">
            <v>SUDECAP</v>
          </cell>
          <cell r="C776" t="str">
            <v>KIT CAVALETE METAL COM REGISTRO 3/4" COPASA</v>
          </cell>
          <cell r="L776" t="str">
            <v>UN</v>
          </cell>
          <cell r="M776">
            <v>306.31</v>
          </cell>
        </row>
        <row r="777">
          <cell r="A777" t="str">
            <v>10.29.03</v>
          </cell>
          <cell r="B777" t="str">
            <v>SUDECAP</v>
          </cell>
          <cell r="C777" t="str">
            <v>KIT CAVALETE METAL COM REGISTRO   1" COPASA</v>
          </cell>
          <cell r="L777" t="str">
            <v>UN</v>
          </cell>
          <cell r="M777">
            <v>518.38</v>
          </cell>
        </row>
        <row r="778">
          <cell r="A778" t="str">
            <v>10.30</v>
          </cell>
          <cell r="B778" t="str">
            <v>SUDECAP</v>
          </cell>
          <cell r="C778" t="str">
            <v>ACESSORIO DE FIXAÇAO</v>
          </cell>
        </row>
        <row r="779">
          <cell r="A779" t="str">
            <v>10.30.01</v>
          </cell>
          <cell r="B779" t="str">
            <v>SUDECAP</v>
          </cell>
          <cell r="C779" t="str">
            <v>PARAFUSO CASTELO COM BUCHA N.8 E ARRUELA</v>
          </cell>
          <cell r="L779" t="str">
            <v>UN</v>
          </cell>
          <cell r="M779">
            <v>7.01</v>
          </cell>
        </row>
        <row r="780">
          <cell r="A780" t="str">
            <v>10.35</v>
          </cell>
          <cell r="B780" t="str">
            <v>SUDECAP</v>
          </cell>
          <cell r="C780" t="str">
            <v>CAIXA E RALO</v>
          </cell>
        </row>
        <row r="781">
          <cell r="A781" t="str">
            <v>10.35.01</v>
          </cell>
          <cell r="B781" t="str">
            <v>SUDECAP</v>
          </cell>
          <cell r="C781" t="str">
            <v>CX. ALVENARIA 30X30X50CM C/TAMPA FERRO P/REGISTRO (C X L X H)</v>
          </cell>
          <cell r="L781" t="str">
            <v>UN</v>
          </cell>
          <cell r="M781">
            <v>317.7</v>
          </cell>
        </row>
        <row r="782">
          <cell r="A782" t="str">
            <v>10.35.03</v>
          </cell>
          <cell r="B782" t="str">
            <v>SUDECAP</v>
          </cell>
          <cell r="C782" t="str">
            <v>CX. ALVENARIA 50X50X50 CM PARA HIDROMETRO C/ TAMPA (C X L X H)</v>
          </cell>
          <cell r="L782" t="str">
            <v>UN</v>
          </cell>
          <cell r="M782">
            <v>386.64</v>
          </cell>
        </row>
        <row r="783">
          <cell r="A783" t="str">
            <v>10.35.11</v>
          </cell>
          <cell r="B783" t="str">
            <v>SUDECAP</v>
          </cell>
          <cell r="C783" t="str">
            <v>CX. SIFONADA PVC C/GRELHA QUADR/RED. 150X150X50 MM (DIAM. X H X DIAM. SAÍDA)</v>
          </cell>
          <cell r="L783" t="str">
            <v>UN</v>
          </cell>
          <cell r="M783">
            <v>42.1</v>
          </cell>
        </row>
        <row r="784">
          <cell r="A784" t="str">
            <v>10.35.13</v>
          </cell>
          <cell r="B784" t="str">
            <v>SUDECAP</v>
          </cell>
          <cell r="C784" t="str">
            <v>CX. SIFONADA PVC C/GRELHA QUADR/RED. 150X185X75 MM (DIAM. X H X DIAM. SAÍDA)</v>
          </cell>
          <cell r="L784" t="str">
            <v>UN</v>
          </cell>
          <cell r="M784">
            <v>55.98</v>
          </cell>
        </row>
        <row r="785">
          <cell r="A785" t="str">
            <v>10.35.15</v>
          </cell>
          <cell r="B785" t="str">
            <v>SUDECAP</v>
          </cell>
          <cell r="C785" t="str">
            <v>CX. SIFONADA PVC C/GRELHA REDONDA 100X100X50 MM (DIAM. X H X DIAM. SAÍDA)</v>
          </cell>
          <cell r="L785" t="str">
            <v>UN</v>
          </cell>
          <cell r="M785">
            <v>37.9</v>
          </cell>
        </row>
        <row r="786">
          <cell r="A786" t="str">
            <v>10.35.20</v>
          </cell>
          <cell r="B786" t="str">
            <v>SUDECAP</v>
          </cell>
          <cell r="C786" t="str">
            <v>CX. SIFONADA PVC C/ TAMPA CEGA 250X172X50 MM (DIAM. X H X DIAM. SAÍDA)</v>
          </cell>
          <cell r="L786" t="str">
            <v>UN</v>
          </cell>
          <cell r="M786">
            <v>85.31</v>
          </cell>
        </row>
        <row r="787">
          <cell r="A787" t="str">
            <v>10.35.21</v>
          </cell>
          <cell r="B787" t="str">
            <v>SUDECAP</v>
          </cell>
          <cell r="C787" t="str">
            <v>CX. SIFONADA PVC C/ TAMPA CEGA 250X230X75 MM (DIAM. X H X DIAM. SAÍDA)</v>
          </cell>
          <cell r="L787" t="str">
            <v>UN</v>
          </cell>
          <cell r="M787">
            <v>104.68</v>
          </cell>
        </row>
        <row r="788">
          <cell r="A788" t="str">
            <v>10.35.22</v>
          </cell>
          <cell r="B788" t="str">
            <v>SUDECAP</v>
          </cell>
          <cell r="C788" t="str">
            <v>CAIXA SIFONADA PVC 100X150X50MM (DIAM. X H X DIAM. SAÍDA)</v>
          </cell>
          <cell r="L788" t="str">
            <v>UN</v>
          </cell>
          <cell r="M788">
            <v>41.41</v>
          </cell>
        </row>
        <row r="789">
          <cell r="A789" t="str">
            <v>10.35.31</v>
          </cell>
          <cell r="B789" t="str">
            <v>SUDECAP</v>
          </cell>
          <cell r="C789" t="str">
            <v>RALO PVC C/SAIDA ARTICULADA C/GRELHA E PORTA GRELHA BRANCA 100X40 MM</v>
          </cell>
          <cell r="L789" t="str">
            <v>UN</v>
          </cell>
          <cell r="M789">
            <v>26.88</v>
          </cell>
        </row>
        <row r="790">
          <cell r="A790" t="str">
            <v>10.35.33</v>
          </cell>
          <cell r="B790" t="str">
            <v>SUDECAP</v>
          </cell>
          <cell r="C790" t="str">
            <v>RALO SECO PVC SAIDA SOLDAVEL             100X40 MM</v>
          </cell>
          <cell r="L790" t="str">
            <v>UN</v>
          </cell>
          <cell r="M790">
            <v>32.09</v>
          </cell>
        </row>
        <row r="791">
          <cell r="A791" t="str">
            <v>10.35.50</v>
          </cell>
          <cell r="B791" t="str">
            <v>SUDECAP</v>
          </cell>
          <cell r="C791" t="str">
            <v>CAIXA D'AGUA POLIETILENO COM TAMPA 310 L</v>
          </cell>
          <cell r="L791" t="str">
            <v>UN</v>
          </cell>
          <cell r="M791">
            <v>270.56</v>
          </cell>
        </row>
        <row r="792">
          <cell r="A792" t="str">
            <v>10.35.51</v>
          </cell>
          <cell r="B792" t="str">
            <v>SUDECAP</v>
          </cell>
          <cell r="C792" t="str">
            <v>CAIXA D'AGUA POLIETILENO COM TAMPA 500 L</v>
          </cell>
          <cell r="L792" t="str">
            <v>UN</v>
          </cell>
          <cell r="M792">
            <v>289.56</v>
          </cell>
        </row>
        <row r="793">
          <cell r="A793" t="str">
            <v>10.35.52</v>
          </cell>
          <cell r="B793" t="str">
            <v>SUDECAP</v>
          </cell>
          <cell r="C793" t="str">
            <v>CAIXA D'AGUA POLIETILENO COM TAMPA 1000 L</v>
          </cell>
          <cell r="L793" t="str">
            <v>UN</v>
          </cell>
          <cell r="M793">
            <v>428.55</v>
          </cell>
        </row>
        <row r="794">
          <cell r="A794" t="str">
            <v>10.35.69</v>
          </cell>
          <cell r="B794" t="str">
            <v>SUDECAP</v>
          </cell>
          <cell r="C794" t="str">
            <v>CX.DE GORDURA PRE-FABRICADA SIMPLES  D=400MMX635MM</v>
          </cell>
          <cell r="L794" t="str">
            <v>UN</v>
          </cell>
          <cell r="M794">
            <v>290.62</v>
          </cell>
        </row>
        <row r="795">
          <cell r="A795" t="str">
            <v>10.35.70</v>
          </cell>
          <cell r="B795" t="str">
            <v>SUDECAP</v>
          </cell>
          <cell r="C795" t="str">
            <v>CX.DE GORDURA PRE-FABRICADA DUPLA    D=600MMX800MM</v>
          </cell>
          <cell r="L795" t="str">
            <v>UN</v>
          </cell>
          <cell r="M795">
            <v>564.66</v>
          </cell>
        </row>
        <row r="796">
          <cell r="A796" t="str">
            <v>10.35.71</v>
          </cell>
          <cell r="B796" t="str">
            <v>SUDECAP</v>
          </cell>
          <cell r="C796" t="str">
            <v>CX. D'AGUA EM FIBRA DE VIDRO COM TAMPA 8000L</v>
          </cell>
          <cell r="L796" t="str">
            <v>UN</v>
          </cell>
          <cell r="M796">
            <v>3450.52</v>
          </cell>
        </row>
        <row r="797">
          <cell r="A797" t="str">
            <v>10.35.72</v>
          </cell>
          <cell r="B797" t="str">
            <v>SUDECAP</v>
          </cell>
          <cell r="C797" t="str">
            <v>RALO HEMISFERICO TIPO ABACAXI D=  50MM</v>
          </cell>
          <cell r="L797" t="str">
            <v>UN</v>
          </cell>
          <cell r="M797">
            <v>13.27</v>
          </cell>
        </row>
        <row r="798">
          <cell r="A798" t="str">
            <v>10.35.73</v>
          </cell>
          <cell r="B798" t="str">
            <v>SUDECAP</v>
          </cell>
          <cell r="C798" t="str">
            <v>RALO HEMISFERICO TIPO ABACAXI D=  75MM</v>
          </cell>
          <cell r="L798" t="str">
            <v>UN</v>
          </cell>
          <cell r="M798">
            <v>14.01</v>
          </cell>
        </row>
        <row r="799">
          <cell r="A799" t="str">
            <v>10.35.74</v>
          </cell>
          <cell r="B799" t="str">
            <v>SUDECAP</v>
          </cell>
          <cell r="C799" t="str">
            <v>RALO HEMISFERICO TIPO ABACAXI D= 100MM</v>
          </cell>
          <cell r="L799" t="str">
            <v>UN</v>
          </cell>
          <cell r="M799">
            <v>17.36</v>
          </cell>
        </row>
        <row r="800">
          <cell r="A800" t="str">
            <v>10.40</v>
          </cell>
          <cell r="B800" t="str">
            <v>SUDECAP</v>
          </cell>
          <cell r="C800" t="str">
            <v>LAVATORIO</v>
          </cell>
        </row>
        <row r="801">
          <cell r="A801" t="str">
            <v>10.40.01</v>
          </cell>
          <cell r="B801" t="str">
            <v>SUDECAP</v>
          </cell>
          <cell r="C801" t="str">
            <v>CUBA DE EMBUTIR OVAL (49 X 32,5 CM),CELITE/EQUIVALENTE</v>
          </cell>
          <cell r="L801" t="str">
            <v>UN</v>
          </cell>
          <cell r="M801">
            <v>163.55</v>
          </cell>
        </row>
        <row r="802">
          <cell r="A802" t="str">
            <v>10.40.02</v>
          </cell>
          <cell r="B802" t="str">
            <v>SUDECAP</v>
          </cell>
          <cell r="C802" t="str">
            <v>CUBA EMBUTIR OVAL (49X32,5CM) CELITE/EQUIVALENTE. COMPLETO</v>
          </cell>
          <cell r="L802" t="str">
            <v>UN</v>
          </cell>
          <cell r="M802">
            <v>429.89</v>
          </cell>
        </row>
        <row r="803">
          <cell r="A803" t="str">
            <v>10.40.04</v>
          </cell>
          <cell r="B803" t="str">
            <v>SUDECAP</v>
          </cell>
          <cell r="C803" t="str">
            <v>LAVATORIO SUSPENSO (41 X 29,5 CM)AZALEA CELITE/EQUIVALENTE</v>
          </cell>
          <cell r="L803" t="str">
            <v>UN</v>
          </cell>
          <cell r="M803">
            <v>224.55</v>
          </cell>
        </row>
        <row r="804">
          <cell r="A804" t="str">
            <v>10.40.05</v>
          </cell>
          <cell r="B804" t="str">
            <v>SUDECAP</v>
          </cell>
          <cell r="C804" t="str">
            <v>LAV.SUSP.(41X29,5CM)AZALEA CELITE/EQUIVALENTE COMPLETO</v>
          </cell>
          <cell r="L804" t="str">
            <v>UN</v>
          </cell>
          <cell r="M804">
            <v>472.68</v>
          </cell>
        </row>
        <row r="805">
          <cell r="A805" t="str">
            <v>10.40.06</v>
          </cell>
          <cell r="B805" t="str">
            <v>SUDECAP</v>
          </cell>
          <cell r="C805" t="str">
            <v>LAV.SUSPENSO (46,5X34 CM)GUARAPARI, LOGASA/EQUIVALENTE</v>
          </cell>
          <cell r="L805" t="str">
            <v>UN</v>
          </cell>
          <cell r="M805">
            <v>141.46</v>
          </cell>
        </row>
        <row r="806">
          <cell r="A806" t="str">
            <v>10.40.07</v>
          </cell>
          <cell r="B806" t="str">
            <v>SUDECAP</v>
          </cell>
          <cell r="C806" t="str">
            <v>LAV.SUSP.(46,5X34CM) GUARAPARI LOGASA/EQUIVALENTE COMPLETO</v>
          </cell>
          <cell r="L806" t="str">
            <v>UN</v>
          </cell>
          <cell r="M806">
            <v>389.59</v>
          </cell>
        </row>
        <row r="807">
          <cell r="A807" t="str">
            <v>10.40.08</v>
          </cell>
          <cell r="B807" t="str">
            <v>SUDECAP</v>
          </cell>
          <cell r="C807" t="str">
            <v>LAVATORIO DE PAREDE CELITE 02007 LINHA SAVEIRO OU EQUIVALENTE</v>
          </cell>
          <cell r="L807" t="str">
            <v>UN</v>
          </cell>
          <cell r="M807">
            <v>180.76</v>
          </cell>
        </row>
        <row r="808">
          <cell r="A808" t="str">
            <v>10.40.09</v>
          </cell>
          <cell r="B808" t="str">
            <v>SUDECAP</v>
          </cell>
          <cell r="C808" t="str">
            <v>CUBA DE SOBREPOR OVAL (52X44,5 CM) CELITE /EQUIVALENTE</v>
          </cell>
          <cell r="L808" t="str">
            <v>UN</v>
          </cell>
          <cell r="M808">
            <v>297.46</v>
          </cell>
        </row>
        <row r="809">
          <cell r="A809" t="str">
            <v>10.40.10</v>
          </cell>
          <cell r="B809" t="str">
            <v>SUDECAP</v>
          </cell>
          <cell r="C809" t="str">
            <v>CUBA SOBREPOR OVAL(52X44,5 CM) CELITE/EQUIVALENTE COMPLETO</v>
          </cell>
          <cell r="L809" t="str">
            <v>UN</v>
          </cell>
          <cell r="M809">
            <v>543.05</v>
          </cell>
        </row>
        <row r="810">
          <cell r="A810" t="str">
            <v>10.40.11</v>
          </cell>
          <cell r="B810" t="str">
            <v>SUDECAP</v>
          </cell>
          <cell r="C810" t="str">
            <v>LAVAT.CANTO COR BRANCA L76 MASTER DECA/EQUIVALENTE.COMPLET</v>
          </cell>
          <cell r="L810" t="str">
            <v>CJ</v>
          </cell>
          <cell r="M810">
            <v>2029.31</v>
          </cell>
        </row>
        <row r="811">
          <cell r="A811" t="str">
            <v>10.40.12</v>
          </cell>
          <cell r="B811" t="str">
            <v>SUDECAP</v>
          </cell>
          <cell r="C811" t="str">
            <v>LAVAT.C/COLUNA SUSPENSA LINHA FIT-CELITE/EQUIVALENTE.COMPL</v>
          </cell>
          <cell r="L811" t="str">
            <v>CJ</v>
          </cell>
          <cell r="M811">
            <v>881.93</v>
          </cell>
        </row>
        <row r="812">
          <cell r="A812" t="str">
            <v>10.40.26</v>
          </cell>
          <cell r="B812" t="str">
            <v>SUDECAP</v>
          </cell>
          <cell r="C812" t="str">
            <v>LAVAT. C/COLUNA SUSPENSA VOGUE PLUS L51-CS117 DECA OU EQUIVALENTE</v>
          </cell>
          <cell r="L812" t="str">
            <v>UN</v>
          </cell>
          <cell r="M812">
            <v>777.26</v>
          </cell>
        </row>
        <row r="813">
          <cell r="A813" t="str">
            <v>10.40.27</v>
          </cell>
          <cell r="B813" t="str">
            <v>SUDECAP</v>
          </cell>
          <cell r="C813" t="str">
            <v>LAVATORIO PEQUENO BRANCO GELO L915 RAVENA/EQUIVALENTE</v>
          </cell>
          <cell r="L813" t="str">
            <v>UN</v>
          </cell>
          <cell r="M813">
            <v>163.46</v>
          </cell>
        </row>
        <row r="814">
          <cell r="A814" t="str">
            <v>10.40.54</v>
          </cell>
          <cell r="B814" t="str">
            <v>SUDECAP</v>
          </cell>
          <cell r="C814" t="str">
            <v>LAVAT. CANTO LINHA IZY BRANCO REF.101 DECA/EQUIVALENTE</v>
          </cell>
          <cell r="L814" t="str">
            <v>UN</v>
          </cell>
          <cell r="M814">
            <v>255.55</v>
          </cell>
        </row>
        <row r="815">
          <cell r="A815" t="str">
            <v>10.41</v>
          </cell>
          <cell r="B815" t="str">
            <v>SUDECAP</v>
          </cell>
          <cell r="C815" t="str">
            <v>VASO SANITARIO</v>
          </cell>
        </row>
        <row r="816">
          <cell r="A816" t="str">
            <v>10.41.01</v>
          </cell>
          <cell r="B816" t="str">
            <v>SUDECAP</v>
          </cell>
          <cell r="C816" t="str">
            <v>CONVENCIONAL BRANCA,AZALEA CELITE/EQUIVALENTE</v>
          </cell>
          <cell r="L816" t="str">
            <v>UN</v>
          </cell>
          <cell r="M816">
            <v>307.64</v>
          </cell>
        </row>
        <row r="817">
          <cell r="A817" t="str">
            <v>10.41.02</v>
          </cell>
          <cell r="B817" t="str">
            <v>SUDECAP</v>
          </cell>
          <cell r="C817" t="str">
            <v>CONVENCIONAL BRANCA,AZALEA CELITE/EQUIVALENTE COMPLETO</v>
          </cell>
          <cell r="L817" t="str">
            <v>UN</v>
          </cell>
          <cell r="M817">
            <v>628.21</v>
          </cell>
        </row>
        <row r="818">
          <cell r="A818" t="str">
            <v>10.41.03</v>
          </cell>
          <cell r="B818" t="str">
            <v>SUDECAP</v>
          </cell>
          <cell r="C818" t="str">
            <v>CONJUNTO ACOPLADO BRANCA, AZALEA CELITE / EQUIVALENTE</v>
          </cell>
          <cell r="L818" t="str">
            <v>UN</v>
          </cell>
          <cell r="M818">
            <v>380.46</v>
          </cell>
        </row>
        <row r="819">
          <cell r="A819" t="str">
            <v>10.41.04</v>
          </cell>
          <cell r="B819" t="str">
            <v>SUDECAP</v>
          </cell>
          <cell r="C819" t="str">
            <v>CONJ.ACOPLADO BRANCA, AZALEA CELITE/EQUIVALENTE COMPLETO</v>
          </cell>
          <cell r="L819" t="str">
            <v>UN</v>
          </cell>
          <cell r="M819">
            <v>432.28</v>
          </cell>
        </row>
        <row r="820">
          <cell r="A820" t="str">
            <v>10.41.05</v>
          </cell>
          <cell r="B820" t="str">
            <v>SUDECAP</v>
          </cell>
          <cell r="C820" t="str">
            <v>INFANTIL BRANCA, CELITE / EQUIVALENTE</v>
          </cell>
          <cell r="L820" t="str">
            <v>UN</v>
          </cell>
          <cell r="M820">
            <v>316.88</v>
          </cell>
        </row>
        <row r="821">
          <cell r="A821" t="str">
            <v>10.41.06</v>
          </cell>
          <cell r="B821" t="str">
            <v>SUDECAP</v>
          </cell>
          <cell r="C821" t="str">
            <v>INFANTIL BRANCA, CELITE / EQUIVALENTE COMPLETO</v>
          </cell>
          <cell r="L821" t="str">
            <v>UN</v>
          </cell>
          <cell r="M821">
            <v>637.45</v>
          </cell>
        </row>
        <row r="822">
          <cell r="A822" t="str">
            <v>10.41.07</v>
          </cell>
          <cell r="B822" t="str">
            <v>SUDECAP</v>
          </cell>
          <cell r="C822" t="str">
            <v>VASO SANITARIO ESP. DECA P510 S/ABERTURA E ASSENTO OU EQUIVALENTE</v>
          </cell>
          <cell r="L822" t="str">
            <v>UN</v>
          </cell>
          <cell r="M822">
            <v>601.76</v>
          </cell>
        </row>
        <row r="823">
          <cell r="A823" t="str">
            <v>10.41.09</v>
          </cell>
          <cell r="B823" t="str">
            <v>SUDECAP</v>
          </cell>
          <cell r="C823" t="str">
            <v>ASSENTO SANITARIO TONDO VOGUE PLUS OU EQUIVALENTE</v>
          </cell>
          <cell r="L823" t="str">
            <v>UN</v>
          </cell>
          <cell r="M823">
            <v>123.79</v>
          </cell>
        </row>
        <row r="824">
          <cell r="A824" t="str">
            <v>10.41.11</v>
          </cell>
          <cell r="B824" t="str">
            <v>SUDECAP</v>
          </cell>
          <cell r="C824" t="str">
            <v>CAIXA DE DESCARGA EXTERNA ALTA 6 A 9 LITROS</v>
          </cell>
          <cell r="L824" t="str">
            <v>UN</v>
          </cell>
          <cell r="M824">
            <v>75.86</v>
          </cell>
        </row>
        <row r="825">
          <cell r="A825" t="str">
            <v>10.43</v>
          </cell>
          <cell r="B825" t="str">
            <v>SUDECAP</v>
          </cell>
          <cell r="C825" t="str">
            <v>MICTORIO</v>
          </cell>
        </row>
        <row r="826">
          <cell r="A826" t="str">
            <v>10.43.01</v>
          </cell>
          <cell r="B826" t="str">
            <v>SUDECAP</v>
          </cell>
          <cell r="C826" t="str">
            <v>SIFONADO-LOUÇA BRANCA CELITE / EQUIVALENTE</v>
          </cell>
          <cell r="L826" t="str">
            <v>UN</v>
          </cell>
          <cell r="M826">
            <v>446.55</v>
          </cell>
        </row>
        <row r="827">
          <cell r="A827" t="str">
            <v>10.43.02</v>
          </cell>
          <cell r="B827" t="str">
            <v>SUDECAP</v>
          </cell>
          <cell r="C827" t="str">
            <v>SIFONADO-LOUÇA BRANCA CELITE / EQUIVALENTE COMPLETO</v>
          </cell>
          <cell r="L827" t="str">
            <v>UN</v>
          </cell>
          <cell r="M827">
            <v>752.03</v>
          </cell>
        </row>
        <row r="828">
          <cell r="A828" t="str">
            <v>10.43.03</v>
          </cell>
          <cell r="B828" t="str">
            <v>SUDECAP</v>
          </cell>
          <cell r="C828" t="str">
            <v>AÇO INOX CHAPA 22, DESENVOLVIMENTO= 1,0 M</v>
          </cell>
          <cell r="L828" t="str">
            <v>M</v>
          </cell>
          <cell r="M828">
            <v>801.73</v>
          </cell>
        </row>
        <row r="829">
          <cell r="A829" t="str">
            <v>10.43.05</v>
          </cell>
          <cell r="B829" t="str">
            <v>SUDECAP</v>
          </cell>
          <cell r="C829" t="str">
            <v>AÇO INOX CHAPA 22, DESENVOLVIMENTO= 1,4 M</v>
          </cell>
          <cell r="L829" t="str">
            <v>UN</v>
          </cell>
          <cell r="M829">
            <v>1240.57</v>
          </cell>
        </row>
        <row r="830">
          <cell r="A830" t="str">
            <v>10.45</v>
          </cell>
          <cell r="B830" t="str">
            <v>SUDECAP</v>
          </cell>
          <cell r="C830" t="str">
            <v>PIA E CUBA</v>
          </cell>
        </row>
        <row r="831">
          <cell r="A831" t="str">
            <v>10.45.03</v>
          </cell>
          <cell r="B831" t="str">
            <v>SUDECAP</v>
          </cell>
          <cell r="C831" t="str">
            <v>CUBA EM AÇO INOX Nº1 (46X30X15CM)C/VALVULA E SIFAO</v>
          </cell>
          <cell r="L831" t="str">
            <v>UN</v>
          </cell>
          <cell r="M831">
            <v>367.67</v>
          </cell>
        </row>
        <row r="832">
          <cell r="A832" t="str">
            <v>10.45.04</v>
          </cell>
          <cell r="B832" t="str">
            <v>SUDECAP</v>
          </cell>
          <cell r="C832" t="str">
            <v>CUBA EM AÇO INOX Nº2 (56X33X15CM)C/VALVULA E SIFAO</v>
          </cell>
          <cell r="L832" t="str">
            <v>UN</v>
          </cell>
          <cell r="M832">
            <v>416.83</v>
          </cell>
        </row>
        <row r="833">
          <cell r="A833" t="str">
            <v>10.46</v>
          </cell>
          <cell r="B833" t="str">
            <v>SUDECAP</v>
          </cell>
          <cell r="C833" t="str">
            <v>TANQUE</v>
          </cell>
        </row>
        <row r="834">
          <cell r="A834" t="str">
            <v>10.46.03</v>
          </cell>
          <cell r="B834" t="str">
            <v>SUDECAP</v>
          </cell>
          <cell r="C834" t="str">
            <v>LOUÇA BRANCA (22LTS) C/COLUNA CELITE / EQUIVALENTE</v>
          </cell>
          <cell r="L834" t="str">
            <v>UN</v>
          </cell>
          <cell r="M834">
            <v>573.44</v>
          </cell>
        </row>
        <row r="835">
          <cell r="A835" t="str">
            <v>10.46.04</v>
          </cell>
          <cell r="B835" t="str">
            <v>SUDECAP</v>
          </cell>
          <cell r="C835" t="str">
            <v>LOUÇA BRANCA (22LTS) C/COLUNA CELITE/EQUIVALENTE COMPLETO</v>
          </cell>
          <cell r="L835" t="str">
            <v>UN</v>
          </cell>
          <cell r="M835">
            <v>805.32</v>
          </cell>
        </row>
        <row r="836">
          <cell r="A836" t="str">
            <v>10.46.05</v>
          </cell>
          <cell r="B836" t="str">
            <v>SUDECAP</v>
          </cell>
          <cell r="C836" t="str">
            <v>DE AÇO INOX COM 1 BOJO  63 X 51 CM</v>
          </cell>
          <cell r="L836" t="str">
            <v>UN</v>
          </cell>
          <cell r="M836">
            <v>637.46</v>
          </cell>
        </row>
        <row r="837">
          <cell r="A837" t="str">
            <v>10.46.10</v>
          </cell>
          <cell r="B837" t="str">
            <v>SUDECAP</v>
          </cell>
          <cell r="C837" t="str">
            <v>EM ALVENARIA, REVESTIDA AZULEJO BRANCO CONF. PROJ.</v>
          </cell>
          <cell r="L837" t="str">
            <v>UN</v>
          </cell>
          <cell r="M837">
            <v>1189.94</v>
          </cell>
        </row>
        <row r="838">
          <cell r="A838" t="str">
            <v>10.47</v>
          </cell>
          <cell r="B838" t="str">
            <v>SUDECAP</v>
          </cell>
          <cell r="C838" t="str">
            <v>BEBEDOURO E FILTRO</v>
          </cell>
        </row>
        <row r="839">
          <cell r="A839" t="str">
            <v>10.47.03</v>
          </cell>
          <cell r="B839" t="str">
            <v>SUDECAP</v>
          </cell>
          <cell r="C839" t="str">
            <v>BEBEDOURO UNITARIO INOX P/ 80 PESSOAS H=1,0 METRO</v>
          </cell>
          <cell r="L839" t="str">
            <v>UN</v>
          </cell>
          <cell r="M839">
            <v>1939.67</v>
          </cell>
        </row>
        <row r="840">
          <cell r="A840" t="str">
            <v>10.47.07</v>
          </cell>
          <cell r="B840" t="str">
            <v>SUDECAP</v>
          </cell>
          <cell r="C840" t="str">
            <v>BEBEDOURO INDUSTRIAL 50L</v>
          </cell>
          <cell r="L840" t="str">
            <v>UN</v>
          </cell>
          <cell r="M840">
            <v>2589.67</v>
          </cell>
        </row>
        <row r="841">
          <cell r="A841" t="str">
            <v>10.47.08</v>
          </cell>
          <cell r="B841" t="str">
            <v>SUDECAP</v>
          </cell>
          <cell r="C841" t="str">
            <v>BEBEDOURO CONJUGADO INOX H= 1,00M/1,12M ATENDE 40P</v>
          </cell>
          <cell r="L841" t="str">
            <v>UN</v>
          </cell>
          <cell r="M841">
            <v>1120.67</v>
          </cell>
        </row>
        <row r="842">
          <cell r="A842" t="str">
            <v>10.47.09</v>
          </cell>
          <cell r="B842" t="str">
            <v>SUDECAP</v>
          </cell>
          <cell r="C842" t="str">
            <v>BEBEDOURO EMPRESARIAL BDF300 IBBL/EQUIVALENTE -300 PESSOAS</v>
          </cell>
          <cell r="L842" t="str">
            <v>UN</v>
          </cell>
          <cell r="M842">
            <v>2850.67</v>
          </cell>
        </row>
        <row r="843">
          <cell r="A843" t="str">
            <v>10.47.11</v>
          </cell>
          <cell r="B843" t="str">
            <v>SUDECAP</v>
          </cell>
          <cell r="C843" t="str">
            <v>FILTRO AP-200 CURTO AQUALAR OU SIMILAR</v>
          </cell>
          <cell r="L843" t="str">
            <v>UN</v>
          </cell>
          <cell r="M843">
            <v>187.06</v>
          </cell>
        </row>
        <row r="844">
          <cell r="A844" t="str">
            <v>10.48</v>
          </cell>
          <cell r="B844" t="str">
            <v>SUDECAP</v>
          </cell>
          <cell r="C844" t="str">
            <v>COMPLEMENTO</v>
          </cell>
        </row>
        <row r="845">
          <cell r="A845" t="str">
            <v>10.48.01</v>
          </cell>
          <cell r="B845" t="str">
            <v>SUDECAP</v>
          </cell>
          <cell r="C845" t="str">
            <v>PAPELEIRA LOUÇA BRANCA 602 CELITE/EQUIVALENTE</v>
          </cell>
          <cell r="L845" t="str">
            <v>UN</v>
          </cell>
          <cell r="M845">
            <v>68.07</v>
          </cell>
        </row>
        <row r="846">
          <cell r="A846" t="str">
            <v>10.48.02</v>
          </cell>
          <cell r="B846" t="str">
            <v>SUDECAP</v>
          </cell>
          <cell r="C846" t="str">
            <v>PORTA TOALHA DE PAPEL CROMADO NOVOMOY OU EQUIVALENTE</v>
          </cell>
          <cell r="L846" t="str">
            <v>UN</v>
          </cell>
          <cell r="M846">
            <v>141.51</v>
          </cell>
        </row>
        <row r="847">
          <cell r="A847" t="str">
            <v>10.48.03</v>
          </cell>
          <cell r="B847" t="str">
            <v>SUDECAP</v>
          </cell>
          <cell r="C847" t="str">
            <v>PAPELEIRA EM GANCHO CROMADO</v>
          </cell>
          <cell r="L847" t="str">
            <v>UN</v>
          </cell>
          <cell r="M847">
            <v>52.37</v>
          </cell>
        </row>
        <row r="848">
          <cell r="A848" t="str">
            <v>10.48.05</v>
          </cell>
          <cell r="B848" t="str">
            <v>SUDECAP</v>
          </cell>
          <cell r="C848" t="str">
            <v>SABONETEIRA LOUÇA BRANCA REF.604 CELITE/EQUIVALENTE</v>
          </cell>
          <cell r="L848" t="str">
            <v>UN</v>
          </cell>
          <cell r="M848">
            <v>68.3</v>
          </cell>
        </row>
        <row r="849">
          <cell r="A849" t="str">
            <v>10.48.07</v>
          </cell>
          <cell r="B849" t="str">
            <v>SUDECAP</v>
          </cell>
          <cell r="C849" t="str">
            <v>MEIA-SABONETEIRA LOUÇA BRANCA REF.608 CELITE/EQUIVALENTE</v>
          </cell>
          <cell r="L849" t="str">
            <v>UN</v>
          </cell>
          <cell r="M849">
            <v>80.07</v>
          </cell>
        </row>
        <row r="850">
          <cell r="A850" t="str">
            <v>10.48.09</v>
          </cell>
          <cell r="B850" t="str">
            <v>SUDECAP</v>
          </cell>
          <cell r="C850" t="str">
            <v>PORTA SABAO LIQUIDO REF. SG4001 COLUMBUS OU EQUIVALENTE</v>
          </cell>
          <cell r="L850" t="str">
            <v>UN</v>
          </cell>
          <cell r="M850">
            <v>56.35</v>
          </cell>
        </row>
        <row r="851">
          <cell r="A851" t="str">
            <v>10.48.10</v>
          </cell>
          <cell r="B851" t="str">
            <v>SUDECAP</v>
          </cell>
          <cell r="C851" t="str">
            <v>CABIDE LOUÇA BRANCA 2 GANCHOS REF.610 CELITE/EQUIVALENTE</v>
          </cell>
          <cell r="L851" t="str">
            <v>UN</v>
          </cell>
          <cell r="M851">
            <v>34.86</v>
          </cell>
        </row>
        <row r="852">
          <cell r="A852" t="str">
            <v>10.48.12</v>
          </cell>
          <cell r="B852" t="str">
            <v>SUDECAP</v>
          </cell>
          <cell r="C852" t="str">
            <v>CABIDE EM TUBO AÇO GALV. D= 1/2"  FIXAD0 EM ALVEN.</v>
          </cell>
          <cell r="L852" t="str">
            <v>UN</v>
          </cell>
          <cell r="M852">
            <v>43.59</v>
          </cell>
        </row>
        <row r="853">
          <cell r="A853" t="str">
            <v>10.48.13</v>
          </cell>
          <cell r="B853" t="str">
            <v>SUDECAP</v>
          </cell>
          <cell r="C853" t="str">
            <v>CABIDE EM GANCHO CROMADO SIMPLES</v>
          </cell>
          <cell r="L853" t="str">
            <v>UN</v>
          </cell>
          <cell r="M853">
            <v>78.18</v>
          </cell>
        </row>
        <row r="854">
          <cell r="A854" t="str">
            <v>10.48.15</v>
          </cell>
          <cell r="B854" t="str">
            <v>SUDECAP</v>
          </cell>
          <cell r="C854" t="str">
            <v>ASSENTO BRANCO PARA VASO    500-100    CELITE/EQUIVALENTE</v>
          </cell>
          <cell r="L854" t="str">
            <v>UN</v>
          </cell>
          <cell r="M854">
            <v>22.37</v>
          </cell>
        </row>
        <row r="855">
          <cell r="A855" t="str">
            <v>10.48.17</v>
          </cell>
          <cell r="B855" t="str">
            <v>SUDECAP</v>
          </cell>
          <cell r="C855" t="str">
            <v>ASSENTO PLASTICO BRANCO P/VASO, MACIO  CIPLA/EQUIVALENTE</v>
          </cell>
          <cell r="L855" t="str">
            <v>UN</v>
          </cell>
          <cell r="M855">
            <v>65.28</v>
          </cell>
        </row>
        <row r="856">
          <cell r="A856" t="str">
            <v>10.48.28</v>
          </cell>
          <cell r="B856" t="str">
            <v>SUDECAP</v>
          </cell>
          <cell r="C856" t="str">
            <v>BANCO ARTICULADO EM INOX 70X45CM</v>
          </cell>
          <cell r="L856" t="str">
            <v>UN</v>
          </cell>
          <cell r="M856">
            <v>619.05</v>
          </cell>
        </row>
        <row r="857">
          <cell r="A857" t="str">
            <v>10.48.29</v>
          </cell>
          <cell r="B857" t="str">
            <v>SUDECAP</v>
          </cell>
          <cell r="C857" t="str">
            <v>BANCO ARTICULADO 70X45 CM FORMICA SOLIDA</v>
          </cell>
          <cell r="L857" t="str">
            <v>UN</v>
          </cell>
          <cell r="M857">
            <v>782.29</v>
          </cell>
        </row>
        <row r="858">
          <cell r="A858" t="str">
            <v>10.48.30</v>
          </cell>
          <cell r="B858" t="str">
            <v>SUDECAP</v>
          </cell>
          <cell r="C858" t="str">
            <v>JOGO MANGUEIRA SUPER FLEXIVEL ROLO 15M</v>
          </cell>
          <cell r="L858" t="str">
            <v>UN</v>
          </cell>
          <cell r="M858">
            <v>69.21</v>
          </cell>
        </row>
        <row r="859">
          <cell r="A859" t="str">
            <v>10.48.40</v>
          </cell>
          <cell r="B859" t="str">
            <v>SUDECAP</v>
          </cell>
          <cell r="C859" t="str">
            <v>TERMINAL DE VENTILAÇAO PVC D= 50MM</v>
          </cell>
          <cell r="L859" t="str">
            <v>UN</v>
          </cell>
          <cell r="M859">
            <v>13.1</v>
          </cell>
        </row>
        <row r="860">
          <cell r="A860" t="str">
            <v>10.48.42</v>
          </cell>
          <cell r="B860" t="str">
            <v>SUDECAP</v>
          </cell>
          <cell r="C860" t="str">
            <v>TERMINAL DE VENTILAÇAO PVC D= 75 MM</v>
          </cell>
          <cell r="L860" t="str">
            <v>UN</v>
          </cell>
          <cell r="M860">
            <v>18.02</v>
          </cell>
        </row>
        <row r="861">
          <cell r="A861" t="str">
            <v>10.50</v>
          </cell>
          <cell r="B861" t="str">
            <v>SUDECAP</v>
          </cell>
          <cell r="C861" t="str">
            <v>INSTALAÇAO DE GAS</v>
          </cell>
        </row>
        <row r="862">
          <cell r="A862" t="str">
            <v>10.50.02</v>
          </cell>
          <cell r="B862" t="str">
            <v>SUDECAP</v>
          </cell>
          <cell r="C862" t="str">
            <v>TUBO DE AÇO PRETO SCH-40 SEM COSTURA D= 1/2"</v>
          </cell>
          <cell r="L862" t="str">
            <v>M</v>
          </cell>
          <cell r="M862">
            <v>55.32</v>
          </cell>
        </row>
        <row r="863">
          <cell r="A863" t="str">
            <v>10.50.03</v>
          </cell>
          <cell r="B863" t="str">
            <v>SUDECAP</v>
          </cell>
          <cell r="C863" t="str">
            <v>TUBO DE AÇO PRETO SCH-40 SEM COSTURA D= 3/4"</v>
          </cell>
          <cell r="L863" t="str">
            <v>M</v>
          </cell>
          <cell r="M863">
            <v>71.62</v>
          </cell>
        </row>
        <row r="864">
          <cell r="A864" t="str">
            <v>10.50.12</v>
          </cell>
          <cell r="B864" t="str">
            <v>SUDECAP</v>
          </cell>
          <cell r="C864" t="str">
            <v>REGISTRO DE GAS  D= 1/2"</v>
          </cell>
          <cell r="L864" t="str">
            <v>UN</v>
          </cell>
          <cell r="M864">
            <v>52.85</v>
          </cell>
        </row>
        <row r="865">
          <cell r="A865" t="str">
            <v>10.50.13</v>
          </cell>
          <cell r="B865" t="str">
            <v>SUDECAP</v>
          </cell>
          <cell r="C865" t="str">
            <v>REGISTRO PARA GAS D= 1/2" NPT X 3/8" BM</v>
          </cell>
          <cell r="L865" t="str">
            <v>UN</v>
          </cell>
          <cell r="M865">
            <v>46.11</v>
          </cell>
        </row>
        <row r="866">
          <cell r="A866" t="str">
            <v>10.50.15</v>
          </cell>
          <cell r="B866" t="str">
            <v>SUDECAP</v>
          </cell>
          <cell r="C866" t="str">
            <v>BICO DE BUSEN</v>
          </cell>
          <cell r="L866" t="str">
            <v>UN</v>
          </cell>
          <cell r="M866">
            <v>100.01</v>
          </cell>
        </row>
        <row r="867">
          <cell r="A867" t="str">
            <v>10.50.20</v>
          </cell>
          <cell r="B867" t="str">
            <v>SUDECAP</v>
          </cell>
          <cell r="C867" t="str">
            <v>VALVULA DE ESFERA EM LATAO   D= 1/2"   NPT</v>
          </cell>
          <cell r="L867" t="str">
            <v>UN</v>
          </cell>
          <cell r="M867">
            <v>40.62</v>
          </cell>
        </row>
        <row r="868">
          <cell r="A868" t="str">
            <v>10.50.21</v>
          </cell>
          <cell r="B868" t="str">
            <v>SUDECAP</v>
          </cell>
          <cell r="C868" t="str">
            <v>VALVULA REG. GAS C/ TE REVERSIVEL PARA 2 BOTIJOES</v>
          </cell>
          <cell r="L868" t="str">
            <v>UN</v>
          </cell>
          <cell r="M868">
            <v>133.48</v>
          </cell>
        </row>
        <row r="869">
          <cell r="A869" t="str">
            <v>10.50.31</v>
          </cell>
          <cell r="B869" t="str">
            <v>SUDECAP</v>
          </cell>
          <cell r="C869" t="str">
            <v>CILINDRO DE AÇO COM GAS G.L.P. CAPACIDADE = 45 KG</v>
          </cell>
          <cell r="L869" t="str">
            <v>UN</v>
          </cell>
          <cell r="M869">
            <v>980</v>
          </cell>
        </row>
        <row r="870">
          <cell r="A870" t="str">
            <v>10.50.40</v>
          </cell>
          <cell r="B870" t="str">
            <v>SUDECAP</v>
          </cell>
          <cell r="C870" t="str">
            <v>MANGUEIRA PLASTICA PARA GAS D= 3/8" X 1,20 M</v>
          </cell>
          <cell r="L870" t="str">
            <v>UN</v>
          </cell>
          <cell r="M870">
            <v>35.66</v>
          </cell>
        </row>
        <row r="871">
          <cell r="A871" t="str">
            <v>10.70</v>
          </cell>
          <cell r="B871" t="str">
            <v>SUDECAP</v>
          </cell>
          <cell r="C871" t="str">
            <v>CAIXA ALVENARIA COM TAMPA CONCRETO-PADRAO SUDECAP</v>
          </cell>
        </row>
        <row r="872">
          <cell r="A872" t="str">
            <v>10.70.01</v>
          </cell>
          <cell r="B872" t="str">
            <v>SUDECAP</v>
          </cell>
          <cell r="C872" t="str">
            <v>25 X  25 X  25 CM</v>
          </cell>
          <cell r="L872" t="str">
            <v>UN</v>
          </cell>
          <cell r="M872">
            <v>102.4</v>
          </cell>
        </row>
        <row r="873">
          <cell r="A873" t="str">
            <v>10.70.02</v>
          </cell>
          <cell r="B873" t="str">
            <v>SUDECAP</v>
          </cell>
          <cell r="C873" t="str">
            <v>25 X  25 X  35 CM</v>
          </cell>
          <cell r="L873" t="str">
            <v>UN</v>
          </cell>
          <cell r="M873">
            <v>130.04</v>
          </cell>
        </row>
        <row r="874">
          <cell r="A874" t="str">
            <v>10.70.03</v>
          </cell>
          <cell r="B874" t="str">
            <v>SUDECAP</v>
          </cell>
          <cell r="C874" t="str">
            <v>25 X  25 X  40 CM</v>
          </cell>
          <cell r="L874" t="str">
            <v>UN</v>
          </cell>
          <cell r="M874">
            <v>137.02</v>
          </cell>
        </row>
        <row r="875">
          <cell r="A875" t="str">
            <v>10.70.05</v>
          </cell>
          <cell r="B875" t="str">
            <v>SUDECAP</v>
          </cell>
          <cell r="C875" t="str">
            <v>30 X  30 X  30 CM</v>
          </cell>
          <cell r="L875" t="str">
            <v>UN</v>
          </cell>
          <cell r="M875">
            <v>133.87</v>
          </cell>
        </row>
        <row r="876">
          <cell r="A876" t="str">
            <v>10.70.06</v>
          </cell>
          <cell r="B876" t="str">
            <v>SUDECAP</v>
          </cell>
          <cell r="C876" t="str">
            <v>30 X  30 X  40 CM</v>
          </cell>
          <cell r="L876" t="str">
            <v>UN</v>
          </cell>
          <cell r="M876">
            <v>157.7</v>
          </cell>
        </row>
        <row r="877">
          <cell r="A877" t="str">
            <v>10.70.07</v>
          </cell>
          <cell r="B877" t="str">
            <v>SUDECAP</v>
          </cell>
          <cell r="C877" t="str">
            <v>30 X  30 X  50 CM</v>
          </cell>
          <cell r="L877" t="str">
            <v>UN</v>
          </cell>
          <cell r="M877">
            <v>184.62</v>
          </cell>
        </row>
        <row r="878">
          <cell r="A878" t="str">
            <v>10.70.08</v>
          </cell>
          <cell r="B878" t="str">
            <v>SUDECAP</v>
          </cell>
          <cell r="C878" t="str">
            <v>30 X  30 X  60 CM</v>
          </cell>
          <cell r="L878" t="str">
            <v>UN</v>
          </cell>
          <cell r="M878">
            <v>205.82</v>
          </cell>
        </row>
        <row r="879">
          <cell r="A879" t="str">
            <v>10.70.10</v>
          </cell>
          <cell r="B879" t="str">
            <v>SUDECAP</v>
          </cell>
          <cell r="C879" t="str">
            <v>40 X  40 X  30 CM</v>
          </cell>
          <cell r="L879" t="str">
            <v>UN</v>
          </cell>
          <cell r="M879">
            <v>172.01</v>
          </cell>
        </row>
        <row r="880">
          <cell r="A880" t="str">
            <v>10.70.11</v>
          </cell>
          <cell r="B880" t="str">
            <v>SUDECAP</v>
          </cell>
          <cell r="C880" t="str">
            <v>40 X  40 X  40 CM</v>
          </cell>
          <cell r="L880" t="str">
            <v>UN</v>
          </cell>
          <cell r="M880">
            <v>200.03</v>
          </cell>
        </row>
        <row r="881">
          <cell r="A881" t="str">
            <v>10.70.12</v>
          </cell>
          <cell r="B881" t="str">
            <v>SUDECAP</v>
          </cell>
          <cell r="C881" t="str">
            <v>40 X  40 X  50 CM</v>
          </cell>
          <cell r="L881" t="str">
            <v>UN</v>
          </cell>
          <cell r="M881">
            <v>236.37</v>
          </cell>
        </row>
        <row r="882">
          <cell r="A882" t="str">
            <v>10.70.13</v>
          </cell>
          <cell r="B882" t="str">
            <v>SUDECAP</v>
          </cell>
          <cell r="C882" t="str">
            <v>40 X  40 X  60 CM</v>
          </cell>
          <cell r="L882" t="str">
            <v>UN</v>
          </cell>
          <cell r="M882">
            <v>267.02</v>
          </cell>
        </row>
        <row r="883">
          <cell r="A883" t="str">
            <v>10.70.14</v>
          </cell>
          <cell r="B883" t="str">
            <v>SUDECAP</v>
          </cell>
          <cell r="C883" t="str">
            <v>40 X  40 X  70 CM</v>
          </cell>
          <cell r="L883" t="str">
            <v>UN</v>
          </cell>
          <cell r="M883">
            <v>298.25</v>
          </cell>
        </row>
        <row r="884">
          <cell r="A884" t="str">
            <v>10.70.15</v>
          </cell>
          <cell r="B884" t="str">
            <v>SUDECAP</v>
          </cell>
          <cell r="C884" t="str">
            <v>40 X  40 X  80 CM</v>
          </cell>
          <cell r="L884" t="str">
            <v>UN</v>
          </cell>
          <cell r="M884">
            <v>328.93</v>
          </cell>
        </row>
        <row r="885">
          <cell r="A885" t="str">
            <v>10.70.16</v>
          </cell>
          <cell r="B885" t="str">
            <v>SUDECAP</v>
          </cell>
          <cell r="C885" t="str">
            <v>40 X  40 X  90 CM</v>
          </cell>
          <cell r="L885" t="str">
            <v>UN</v>
          </cell>
          <cell r="M885">
            <v>359.58</v>
          </cell>
        </row>
        <row r="886">
          <cell r="A886" t="str">
            <v>10.70.17</v>
          </cell>
          <cell r="B886" t="str">
            <v>SUDECAP</v>
          </cell>
          <cell r="C886" t="str">
            <v>40 X  40 X 100 CM</v>
          </cell>
          <cell r="L886" t="str">
            <v>UN</v>
          </cell>
          <cell r="M886">
            <v>390.82</v>
          </cell>
        </row>
        <row r="887">
          <cell r="A887" t="str">
            <v>10.70.20</v>
          </cell>
          <cell r="B887" t="str">
            <v>SUDECAP</v>
          </cell>
          <cell r="C887" t="str">
            <v>50 X  50 X  30 CM</v>
          </cell>
          <cell r="L887" t="str">
            <v>UN</v>
          </cell>
          <cell r="M887">
            <v>213.69</v>
          </cell>
        </row>
        <row r="888">
          <cell r="A888" t="str">
            <v>10.70.21</v>
          </cell>
          <cell r="B888" t="str">
            <v>SUDECAP</v>
          </cell>
          <cell r="C888" t="str">
            <v>50 X  50 X  40 CM</v>
          </cell>
          <cell r="L888" t="str">
            <v>UN</v>
          </cell>
          <cell r="M888">
            <v>250.73</v>
          </cell>
        </row>
        <row r="889">
          <cell r="A889" t="str">
            <v>10.70.22</v>
          </cell>
          <cell r="B889" t="str">
            <v>SUDECAP</v>
          </cell>
          <cell r="C889" t="str">
            <v>50 X  50 X  50 CM</v>
          </cell>
          <cell r="L889" t="str">
            <v>UN</v>
          </cell>
          <cell r="M889">
            <v>287.22</v>
          </cell>
        </row>
        <row r="890">
          <cell r="A890" t="str">
            <v>10.70.23</v>
          </cell>
          <cell r="B890" t="str">
            <v>SUDECAP</v>
          </cell>
          <cell r="C890" t="str">
            <v>50 X  50 X  60 CM</v>
          </cell>
          <cell r="L890" t="str">
            <v>UN</v>
          </cell>
          <cell r="M890">
            <v>323.7</v>
          </cell>
        </row>
        <row r="891">
          <cell r="A891" t="str">
            <v>10.70.24</v>
          </cell>
          <cell r="B891" t="str">
            <v>SUDECAP</v>
          </cell>
          <cell r="C891" t="str">
            <v>50 X  50 X  70 CM</v>
          </cell>
          <cell r="L891" t="str">
            <v>UN</v>
          </cell>
          <cell r="M891">
            <v>360.19</v>
          </cell>
        </row>
        <row r="892">
          <cell r="A892" t="str">
            <v>10.70.25</v>
          </cell>
          <cell r="B892" t="str">
            <v>SUDECAP</v>
          </cell>
          <cell r="C892" t="str">
            <v>50 X  50 X  80 CM</v>
          </cell>
          <cell r="L892" t="str">
            <v>UN</v>
          </cell>
          <cell r="M892">
            <v>396.63</v>
          </cell>
        </row>
        <row r="893">
          <cell r="A893" t="str">
            <v>10.70.26</v>
          </cell>
          <cell r="B893" t="str">
            <v>SUDECAP</v>
          </cell>
          <cell r="C893" t="str">
            <v>50 X  50 X  90 CM</v>
          </cell>
          <cell r="L893" t="str">
            <v>UN</v>
          </cell>
          <cell r="M893">
            <v>433.11</v>
          </cell>
        </row>
        <row r="894">
          <cell r="A894" t="str">
            <v>10.70.27</v>
          </cell>
          <cell r="B894" t="str">
            <v>SUDECAP</v>
          </cell>
          <cell r="C894" t="str">
            <v>50 X  50 X 100 CM</v>
          </cell>
          <cell r="L894" t="str">
            <v>UN</v>
          </cell>
          <cell r="M894">
            <v>472.45</v>
          </cell>
        </row>
        <row r="895">
          <cell r="A895" t="str">
            <v>10.70.28</v>
          </cell>
          <cell r="B895" t="str">
            <v>SUDECAP</v>
          </cell>
          <cell r="C895" t="str">
            <v>50 X  50 X 110 CM</v>
          </cell>
          <cell r="L895" t="str">
            <v>UN</v>
          </cell>
          <cell r="M895">
            <v>506.64</v>
          </cell>
        </row>
        <row r="896">
          <cell r="A896" t="str">
            <v>10.70.31</v>
          </cell>
          <cell r="B896" t="str">
            <v>SUDECAP</v>
          </cell>
          <cell r="C896" t="str">
            <v>60 X  60 X  30 CM</v>
          </cell>
          <cell r="L896" t="str">
            <v>UN</v>
          </cell>
          <cell r="M896">
            <v>259.01</v>
          </cell>
        </row>
        <row r="897">
          <cell r="A897" t="str">
            <v>10.70.32</v>
          </cell>
          <cell r="B897" t="str">
            <v>SUDECAP</v>
          </cell>
          <cell r="C897" t="str">
            <v>60 X  60 X  40 CM</v>
          </cell>
          <cell r="L897" t="str">
            <v>UN</v>
          </cell>
          <cell r="M897">
            <v>307.19</v>
          </cell>
        </row>
        <row r="898">
          <cell r="A898" t="str">
            <v>10.70.33</v>
          </cell>
          <cell r="B898" t="str">
            <v>SUDECAP</v>
          </cell>
          <cell r="C898" t="str">
            <v>60 X  60 X  50 CM</v>
          </cell>
          <cell r="L898" t="str">
            <v>UN</v>
          </cell>
          <cell r="M898">
            <v>351.15</v>
          </cell>
        </row>
        <row r="899">
          <cell r="A899" t="str">
            <v>10.70.34</v>
          </cell>
          <cell r="B899" t="str">
            <v>SUDECAP</v>
          </cell>
          <cell r="C899" t="str">
            <v>60 X  60 X  60 CM</v>
          </cell>
          <cell r="L899" t="str">
            <v>UN</v>
          </cell>
          <cell r="M899">
            <v>395.05</v>
          </cell>
        </row>
        <row r="900">
          <cell r="A900" t="str">
            <v>10.70.35</v>
          </cell>
          <cell r="B900" t="str">
            <v>SUDECAP</v>
          </cell>
          <cell r="C900" t="str">
            <v>60 X  60 X  70 CM</v>
          </cell>
          <cell r="L900" t="str">
            <v>UN</v>
          </cell>
          <cell r="M900">
            <v>439.02</v>
          </cell>
        </row>
        <row r="901">
          <cell r="A901" t="str">
            <v>10.70.36</v>
          </cell>
          <cell r="B901" t="str">
            <v>SUDECAP</v>
          </cell>
          <cell r="C901" t="str">
            <v>60 X  60 X  80 CM</v>
          </cell>
          <cell r="L901" t="str">
            <v>UN</v>
          </cell>
          <cell r="M901">
            <v>482.91</v>
          </cell>
        </row>
        <row r="902">
          <cell r="A902" t="str">
            <v>10.70.37</v>
          </cell>
          <cell r="B902" t="str">
            <v>SUDECAP</v>
          </cell>
          <cell r="C902" t="str">
            <v>60 X  60 X  90 CM</v>
          </cell>
          <cell r="L902" t="str">
            <v>UN</v>
          </cell>
          <cell r="M902">
            <v>526.86</v>
          </cell>
        </row>
        <row r="903">
          <cell r="A903" t="str">
            <v>10.70.38</v>
          </cell>
          <cell r="B903" t="str">
            <v>SUDECAP</v>
          </cell>
          <cell r="C903" t="str">
            <v>60 X  60 X 100 CM</v>
          </cell>
          <cell r="L903" t="str">
            <v>UN</v>
          </cell>
          <cell r="M903">
            <v>570.75</v>
          </cell>
        </row>
        <row r="904">
          <cell r="A904" t="str">
            <v>10.70.39</v>
          </cell>
          <cell r="B904" t="str">
            <v>SUDECAP</v>
          </cell>
          <cell r="C904" t="str">
            <v>60 X  60 X 110 CM</v>
          </cell>
          <cell r="L904" t="str">
            <v>UN</v>
          </cell>
          <cell r="M904">
            <v>614.73</v>
          </cell>
        </row>
        <row r="905">
          <cell r="A905" t="str">
            <v>10.70.40</v>
          </cell>
          <cell r="B905" t="str">
            <v>SUDECAP</v>
          </cell>
          <cell r="C905" t="str">
            <v>60 X  60 X 120 CM</v>
          </cell>
          <cell r="L905" t="str">
            <v>UN</v>
          </cell>
          <cell r="M905">
            <v>658.62</v>
          </cell>
        </row>
        <row r="906">
          <cell r="A906" t="str">
            <v>10.70.41</v>
          </cell>
          <cell r="B906" t="str">
            <v>SUDECAP</v>
          </cell>
          <cell r="C906" t="str">
            <v>60 X  60 X 130 CM</v>
          </cell>
          <cell r="L906" t="str">
            <v>UN</v>
          </cell>
          <cell r="M906">
            <v>688.07</v>
          </cell>
        </row>
        <row r="907">
          <cell r="A907" t="str">
            <v>10.70.84</v>
          </cell>
          <cell r="B907" t="str">
            <v>SUDECAP</v>
          </cell>
          <cell r="C907" t="str">
            <v>100 X 100 X  50 CM</v>
          </cell>
          <cell r="L907" t="str">
            <v>UN</v>
          </cell>
          <cell r="M907">
            <v>612.98</v>
          </cell>
        </row>
        <row r="908">
          <cell r="A908" t="str">
            <v>10.70.85</v>
          </cell>
          <cell r="B908" t="str">
            <v>SUDECAP</v>
          </cell>
          <cell r="C908" t="str">
            <v>100 X 100 X  60 CM</v>
          </cell>
          <cell r="L908" t="str">
            <v>UN</v>
          </cell>
          <cell r="M908">
            <v>682.05</v>
          </cell>
        </row>
        <row r="909">
          <cell r="A909" t="str">
            <v>10.70.86</v>
          </cell>
          <cell r="B909" t="str">
            <v>SUDECAP</v>
          </cell>
          <cell r="C909" t="str">
            <v>100 X 100 X  70 CM</v>
          </cell>
          <cell r="L909" t="str">
            <v>UN</v>
          </cell>
          <cell r="M909">
            <v>751.16</v>
          </cell>
        </row>
        <row r="910">
          <cell r="A910" t="str">
            <v>10.70.87</v>
          </cell>
          <cell r="B910" t="str">
            <v>SUDECAP</v>
          </cell>
          <cell r="C910" t="str">
            <v>100 X 100 X  80 CM</v>
          </cell>
          <cell r="L910" t="str">
            <v>UN</v>
          </cell>
          <cell r="M910">
            <v>820.27</v>
          </cell>
        </row>
        <row r="911">
          <cell r="A911" t="str">
            <v>10.70.88</v>
          </cell>
          <cell r="B911" t="str">
            <v>SUDECAP</v>
          </cell>
          <cell r="C911" t="str">
            <v>100 X 100 X  90 CM</v>
          </cell>
          <cell r="L911" t="str">
            <v>UN</v>
          </cell>
          <cell r="M911">
            <v>889.38</v>
          </cell>
        </row>
        <row r="912">
          <cell r="A912" t="str">
            <v>10.70.89</v>
          </cell>
          <cell r="B912" t="str">
            <v>SUDECAP</v>
          </cell>
          <cell r="C912" t="str">
            <v>100 X 100 X 100 CM</v>
          </cell>
          <cell r="L912" t="str">
            <v>UN</v>
          </cell>
          <cell r="M912">
            <v>980.36</v>
          </cell>
        </row>
        <row r="913">
          <cell r="A913" t="str">
            <v>10.70.90</v>
          </cell>
          <cell r="B913" t="str">
            <v>SUDECAP</v>
          </cell>
          <cell r="C913" t="str">
            <v>100 X 100 X 110 CM</v>
          </cell>
          <cell r="L913" t="str">
            <v>UN</v>
          </cell>
          <cell r="M913">
            <v>1028.11</v>
          </cell>
        </row>
        <row r="914">
          <cell r="A914" t="str">
            <v>10.70.91</v>
          </cell>
          <cell r="B914" t="str">
            <v>SUDECAP</v>
          </cell>
          <cell r="C914" t="str">
            <v>100 X 100 X 120 CM</v>
          </cell>
          <cell r="L914" t="str">
            <v>UN</v>
          </cell>
          <cell r="M914">
            <v>1097.23</v>
          </cell>
        </row>
        <row r="915">
          <cell r="A915" t="str">
            <v>10.70.92</v>
          </cell>
          <cell r="B915" t="str">
            <v>SUDECAP</v>
          </cell>
          <cell r="C915" t="str">
            <v>100 X 100 X 130 CM</v>
          </cell>
          <cell r="L915" t="str">
            <v>UN</v>
          </cell>
          <cell r="M915">
            <v>1166.33</v>
          </cell>
        </row>
        <row r="916">
          <cell r="A916" t="str">
            <v>10.70.93</v>
          </cell>
          <cell r="B916" t="str">
            <v>SUDECAP</v>
          </cell>
          <cell r="C916" t="str">
            <v>100 X 100 X 140 CM</v>
          </cell>
          <cell r="L916" t="str">
            <v>UN</v>
          </cell>
          <cell r="M916">
            <v>1235.45</v>
          </cell>
        </row>
        <row r="917">
          <cell r="A917" t="str">
            <v>10.70.94</v>
          </cell>
          <cell r="B917" t="str">
            <v>SUDECAP</v>
          </cell>
          <cell r="C917" t="str">
            <v>100 X 100 X 150 CM</v>
          </cell>
          <cell r="L917" t="str">
            <v>UN</v>
          </cell>
          <cell r="M917">
            <v>1304.5</v>
          </cell>
        </row>
        <row r="918">
          <cell r="A918" t="str">
            <v>10.72</v>
          </cell>
          <cell r="B918" t="str">
            <v>SUDECAP</v>
          </cell>
          <cell r="C918" t="str">
            <v>CAIXA COLETORA DE ALVEN. C/ GRELHA AÇO-PAD.SUDECAP</v>
          </cell>
        </row>
        <row r="919">
          <cell r="A919" t="str">
            <v>10.72.01</v>
          </cell>
          <cell r="B919" t="str">
            <v>SUDECAP</v>
          </cell>
          <cell r="C919" t="str">
            <v>25 X  25 X  25 CM</v>
          </cell>
          <cell r="L919" t="str">
            <v>UN</v>
          </cell>
          <cell r="M919">
            <v>200.04</v>
          </cell>
        </row>
        <row r="920">
          <cell r="A920" t="str">
            <v>10.72.02</v>
          </cell>
          <cell r="B920" t="str">
            <v>SUDECAP</v>
          </cell>
          <cell r="C920" t="str">
            <v>25 X  25 X  35 CM</v>
          </cell>
          <cell r="L920" t="str">
            <v>UN</v>
          </cell>
          <cell r="M920">
            <v>227.68</v>
          </cell>
        </row>
        <row r="921">
          <cell r="A921" t="str">
            <v>10.72.03</v>
          </cell>
          <cell r="B921" t="str">
            <v>SUDECAP</v>
          </cell>
          <cell r="C921" t="str">
            <v>25 X  25 X  40 CM</v>
          </cell>
          <cell r="L921" t="str">
            <v>UN</v>
          </cell>
          <cell r="M921">
            <v>234.66</v>
          </cell>
        </row>
        <row r="922">
          <cell r="A922" t="str">
            <v>10.72.05</v>
          </cell>
          <cell r="B922" t="str">
            <v>SUDECAP</v>
          </cell>
          <cell r="C922" t="str">
            <v>30 X  30 X  30 CM</v>
          </cell>
          <cell r="L922" t="str">
            <v>UN</v>
          </cell>
          <cell r="M922">
            <v>256.78</v>
          </cell>
        </row>
        <row r="923">
          <cell r="A923" t="str">
            <v>10.72.06</v>
          </cell>
          <cell r="B923" t="str">
            <v>SUDECAP</v>
          </cell>
          <cell r="C923" t="str">
            <v>30 X  30 X  40 CM</v>
          </cell>
          <cell r="L923" t="str">
            <v>UN</v>
          </cell>
          <cell r="M923">
            <v>280.61</v>
          </cell>
        </row>
        <row r="924">
          <cell r="A924" t="str">
            <v>10.72.07</v>
          </cell>
          <cell r="B924" t="str">
            <v>SUDECAP</v>
          </cell>
          <cell r="C924" t="str">
            <v>30 X  30 X  50 CM</v>
          </cell>
          <cell r="L924" t="str">
            <v>UN</v>
          </cell>
          <cell r="M924">
            <v>304.96</v>
          </cell>
        </row>
        <row r="925">
          <cell r="A925" t="str">
            <v>10.72.08</v>
          </cell>
          <cell r="B925" t="str">
            <v>SUDECAP</v>
          </cell>
          <cell r="C925" t="str">
            <v>30 X  30 X  60 CM</v>
          </cell>
          <cell r="L925" t="str">
            <v>UN</v>
          </cell>
          <cell r="M925">
            <v>328.73</v>
          </cell>
        </row>
        <row r="926">
          <cell r="A926" t="str">
            <v>10.72.10</v>
          </cell>
          <cell r="B926" t="str">
            <v>SUDECAP</v>
          </cell>
          <cell r="C926" t="str">
            <v>40 X  40 X  30 CM</v>
          </cell>
          <cell r="L926" t="str">
            <v>UN</v>
          </cell>
          <cell r="M926">
            <v>366.49</v>
          </cell>
        </row>
        <row r="927">
          <cell r="A927" t="str">
            <v>10.72.11</v>
          </cell>
          <cell r="B927" t="str">
            <v>SUDECAP</v>
          </cell>
          <cell r="C927" t="str">
            <v>40 X  40 X  40 CM</v>
          </cell>
          <cell r="L927" t="str">
            <v>UN</v>
          </cell>
          <cell r="M927">
            <v>397.14</v>
          </cell>
        </row>
        <row r="928">
          <cell r="A928" t="str">
            <v>10.72.12</v>
          </cell>
          <cell r="B928" t="str">
            <v>SUDECAP</v>
          </cell>
          <cell r="C928" t="str">
            <v>40 X  40 X  50 CM</v>
          </cell>
          <cell r="L928" t="str">
            <v>UN</v>
          </cell>
          <cell r="M928">
            <v>427.24</v>
          </cell>
        </row>
        <row r="929">
          <cell r="A929" t="str">
            <v>10.72.13</v>
          </cell>
          <cell r="B929" t="str">
            <v>SUDECAP</v>
          </cell>
          <cell r="C929" t="str">
            <v>40 X  40 X  60 CM</v>
          </cell>
          <cell r="L929" t="str">
            <v>UN</v>
          </cell>
          <cell r="M929">
            <v>457.32</v>
          </cell>
        </row>
        <row r="930">
          <cell r="A930" t="str">
            <v>10.72.14</v>
          </cell>
          <cell r="B930" t="str">
            <v>SUDECAP</v>
          </cell>
          <cell r="C930" t="str">
            <v>40 X  40 X  70 CM</v>
          </cell>
          <cell r="L930" t="str">
            <v>UN</v>
          </cell>
          <cell r="M930">
            <v>487.97</v>
          </cell>
        </row>
        <row r="931">
          <cell r="A931" t="str">
            <v>10.72.15</v>
          </cell>
          <cell r="B931" t="str">
            <v>SUDECAP</v>
          </cell>
          <cell r="C931" t="str">
            <v>40 X  40 X  80 CM</v>
          </cell>
          <cell r="L931" t="str">
            <v>UN</v>
          </cell>
          <cell r="M931">
            <v>518.07</v>
          </cell>
        </row>
        <row r="932">
          <cell r="A932" t="str">
            <v>10.72.16</v>
          </cell>
          <cell r="B932" t="str">
            <v>SUDECAP</v>
          </cell>
          <cell r="C932" t="str">
            <v>40 X  40 X  90 CM</v>
          </cell>
          <cell r="L932" t="str">
            <v>UN</v>
          </cell>
          <cell r="M932">
            <v>546.26</v>
          </cell>
        </row>
        <row r="933">
          <cell r="A933" t="str">
            <v>10.72.17</v>
          </cell>
          <cell r="B933" t="str">
            <v>SUDECAP</v>
          </cell>
          <cell r="C933" t="str">
            <v>40 X  40 X 100 CM</v>
          </cell>
          <cell r="L933" t="str">
            <v>UN</v>
          </cell>
          <cell r="M933">
            <v>578.82</v>
          </cell>
        </row>
        <row r="934">
          <cell r="A934" t="str">
            <v>10.72.20</v>
          </cell>
          <cell r="B934" t="str">
            <v>SUDECAP</v>
          </cell>
          <cell r="C934" t="str">
            <v>50 X  50 X  30 CM</v>
          </cell>
          <cell r="L934" t="str">
            <v>UN</v>
          </cell>
          <cell r="M934">
            <v>483.43</v>
          </cell>
        </row>
        <row r="935">
          <cell r="A935" t="str">
            <v>10.72.21</v>
          </cell>
          <cell r="B935" t="str">
            <v>SUDECAP</v>
          </cell>
          <cell r="C935" t="str">
            <v>50 X  50 X  40 CM</v>
          </cell>
          <cell r="L935" t="str">
            <v>UN</v>
          </cell>
          <cell r="M935">
            <v>530.34</v>
          </cell>
        </row>
        <row r="936">
          <cell r="A936" t="str">
            <v>10.72.22</v>
          </cell>
          <cell r="B936" t="str">
            <v>SUDECAP</v>
          </cell>
          <cell r="C936" t="str">
            <v>50 X  50 X  50 CM</v>
          </cell>
          <cell r="L936" t="str">
            <v>UN</v>
          </cell>
          <cell r="M936">
            <v>566.83</v>
          </cell>
        </row>
        <row r="937">
          <cell r="A937" t="str">
            <v>10.72.23</v>
          </cell>
          <cell r="B937" t="str">
            <v>SUDECAP</v>
          </cell>
          <cell r="C937" t="str">
            <v>50 X  50 X  60 CM</v>
          </cell>
          <cell r="L937" t="str">
            <v>UN</v>
          </cell>
          <cell r="M937">
            <v>603.31</v>
          </cell>
        </row>
        <row r="938">
          <cell r="A938" t="str">
            <v>10.72.24</v>
          </cell>
          <cell r="B938" t="str">
            <v>SUDECAP</v>
          </cell>
          <cell r="C938" t="str">
            <v>50 X  50 X  70 CM</v>
          </cell>
          <cell r="L938" t="str">
            <v>UN</v>
          </cell>
          <cell r="M938">
            <v>639.8</v>
          </cell>
        </row>
        <row r="939">
          <cell r="A939" t="str">
            <v>10.72.25</v>
          </cell>
          <cell r="B939" t="str">
            <v>SUDECAP</v>
          </cell>
          <cell r="C939" t="str">
            <v>50 X  50 X  80 CM</v>
          </cell>
          <cell r="L939" t="str">
            <v>UN</v>
          </cell>
          <cell r="M939">
            <v>676.24</v>
          </cell>
        </row>
        <row r="940">
          <cell r="A940" t="str">
            <v>10.72.26</v>
          </cell>
          <cell r="B940" t="str">
            <v>SUDECAP</v>
          </cell>
          <cell r="C940" t="str">
            <v>50 X  50 X  90 CM</v>
          </cell>
          <cell r="L940" t="str">
            <v>UN</v>
          </cell>
          <cell r="M940">
            <v>716.62</v>
          </cell>
        </row>
        <row r="941">
          <cell r="A941" t="str">
            <v>10.72.27</v>
          </cell>
          <cell r="B941" t="str">
            <v>SUDECAP</v>
          </cell>
          <cell r="C941" t="str">
            <v>50 X  50 X 100 CM</v>
          </cell>
          <cell r="L941" t="str">
            <v>UN</v>
          </cell>
          <cell r="M941">
            <v>752.06</v>
          </cell>
        </row>
        <row r="942">
          <cell r="A942" t="str">
            <v>10.72.28</v>
          </cell>
          <cell r="B942" t="str">
            <v>SUDECAP</v>
          </cell>
          <cell r="C942" t="str">
            <v>50 X  50 X 110 CM</v>
          </cell>
          <cell r="L942" t="str">
            <v>UN</v>
          </cell>
          <cell r="M942">
            <v>786.25</v>
          </cell>
        </row>
        <row r="943">
          <cell r="A943" t="str">
            <v>10.72.31</v>
          </cell>
          <cell r="B943" t="str">
            <v>SUDECAP</v>
          </cell>
          <cell r="C943" t="str">
            <v>60 X  60 X  30 CM</v>
          </cell>
          <cell r="L943" t="str">
            <v>UN</v>
          </cell>
          <cell r="M943">
            <v>608.95</v>
          </cell>
        </row>
        <row r="944">
          <cell r="A944" t="str">
            <v>10.72.32</v>
          </cell>
          <cell r="B944" t="str">
            <v>SUDECAP</v>
          </cell>
          <cell r="C944" t="str">
            <v>60 X  60 X  40 CM</v>
          </cell>
          <cell r="L944" t="str">
            <v>UN</v>
          </cell>
          <cell r="M944">
            <v>636.84</v>
          </cell>
        </row>
        <row r="945">
          <cell r="A945" t="str">
            <v>10.72.33</v>
          </cell>
          <cell r="B945" t="str">
            <v>SUDECAP</v>
          </cell>
          <cell r="C945" t="str">
            <v>60 X  60 X  50 CM</v>
          </cell>
          <cell r="L945" t="str">
            <v>UN</v>
          </cell>
          <cell r="M945">
            <v>679.8</v>
          </cell>
        </row>
        <row r="946">
          <cell r="A946" t="str">
            <v>10.72.34</v>
          </cell>
          <cell r="B946" t="str">
            <v>SUDECAP</v>
          </cell>
          <cell r="C946" t="str">
            <v>60 X  60 X  60 CM</v>
          </cell>
          <cell r="L946" t="str">
            <v>UN</v>
          </cell>
          <cell r="M946">
            <v>737.14</v>
          </cell>
        </row>
        <row r="947">
          <cell r="A947" t="str">
            <v>10.72.35</v>
          </cell>
          <cell r="B947" t="str">
            <v>SUDECAP</v>
          </cell>
          <cell r="C947" t="str">
            <v>60 X  60 X  70 CM</v>
          </cell>
          <cell r="L947" t="str">
            <v>UN</v>
          </cell>
          <cell r="M947">
            <v>765.69</v>
          </cell>
        </row>
        <row r="948">
          <cell r="A948" t="str">
            <v>10.72.36</v>
          </cell>
          <cell r="B948" t="str">
            <v>SUDECAP</v>
          </cell>
          <cell r="C948" t="str">
            <v>60 X  60 X  80 CM</v>
          </cell>
          <cell r="L948" t="str">
            <v>UN</v>
          </cell>
          <cell r="M948">
            <v>808.6</v>
          </cell>
        </row>
        <row r="949">
          <cell r="A949" t="str">
            <v>10.72.37</v>
          </cell>
          <cell r="B949" t="str">
            <v>SUDECAP</v>
          </cell>
          <cell r="C949" t="str">
            <v>60 X  60 X  90 CM</v>
          </cell>
          <cell r="L949" t="str">
            <v>UN</v>
          </cell>
          <cell r="M949">
            <v>851.56</v>
          </cell>
        </row>
        <row r="950">
          <cell r="A950" t="str">
            <v>10.72.38</v>
          </cell>
          <cell r="B950" t="str">
            <v>SUDECAP</v>
          </cell>
          <cell r="C950" t="str">
            <v>60 X  60 X 100 CM</v>
          </cell>
          <cell r="L950" t="str">
            <v>UN</v>
          </cell>
          <cell r="M950">
            <v>894.47</v>
          </cell>
        </row>
        <row r="951">
          <cell r="A951" t="str">
            <v>10.72.39</v>
          </cell>
          <cell r="B951" t="str">
            <v>SUDECAP</v>
          </cell>
          <cell r="C951" t="str">
            <v>60 X  60 X 110 CM</v>
          </cell>
          <cell r="L951" t="str">
            <v>UN</v>
          </cell>
          <cell r="M951">
            <v>937.46</v>
          </cell>
        </row>
        <row r="952">
          <cell r="A952" t="str">
            <v>10.72.40</v>
          </cell>
          <cell r="B952" t="str">
            <v>SUDECAP</v>
          </cell>
          <cell r="C952" t="str">
            <v>60 X  60 X 120 CM</v>
          </cell>
          <cell r="L952" t="str">
            <v>UN</v>
          </cell>
          <cell r="M952">
            <v>972.55</v>
          </cell>
        </row>
        <row r="953">
          <cell r="A953" t="str">
            <v>10.72.43</v>
          </cell>
          <cell r="B953" t="str">
            <v>SUDECAP</v>
          </cell>
          <cell r="C953" t="str">
            <v>70 X  70 X  30 CM</v>
          </cell>
          <cell r="L953" t="str">
            <v>UN</v>
          </cell>
          <cell r="M953">
            <v>730.61</v>
          </cell>
        </row>
        <row r="954">
          <cell r="A954" t="str">
            <v>10.72.44</v>
          </cell>
          <cell r="B954" t="str">
            <v>SUDECAP</v>
          </cell>
          <cell r="C954" t="str">
            <v>70 X  70 X  40 CM</v>
          </cell>
          <cell r="L954" t="str">
            <v>UN</v>
          </cell>
          <cell r="M954">
            <v>780.09</v>
          </cell>
        </row>
        <row r="955">
          <cell r="A955" t="str">
            <v>10.72.45</v>
          </cell>
          <cell r="B955" t="str">
            <v>SUDECAP</v>
          </cell>
          <cell r="C955" t="str">
            <v>70 X  70 X  50 CM</v>
          </cell>
          <cell r="L955" t="str">
            <v>UN</v>
          </cell>
          <cell r="M955">
            <v>829.25</v>
          </cell>
        </row>
        <row r="956">
          <cell r="A956" t="str">
            <v>10.72.46</v>
          </cell>
          <cell r="B956" t="str">
            <v>SUDECAP</v>
          </cell>
          <cell r="C956" t="str">
            <v>70 X  70 X  60 CM</v>
          </cell>
          <cell r="L956" t="str">
            <v>UN</v>
          </cell>
          <cell r="M956">
            <v>878.54</v>
          </cell>
        </row>
        <row r="957">
          <cell r="A957" t="str">
            <v>10.72.47</v>
          </cell>
          <cell r="B957" t="str">
            <v>SUDECAP</v>
          </cell>
          <cell r="C957" t="str">
            <v>70 X  70 X  70 CM</v>
          </cell>
          <cell r="L957" t="str">
            <v>UN</v>
          </cell>
          <cell r="M957">
            <v>928.01</v>
          </cell>
        </row>
        <row r="958">
          <cell r="A958" t="str">
            <v>10.72.48</v>
          </cell>
          <cell r="B958" t="str">
            <v>SUDECAP</v>
          </cell>
          <cell r="C958" t="str">
            <v>70 X  70 X  80 CM</v>
          </cell>
          <cell r="L958" t="str">
            <v>UN</v>
          </cell>
          <cell r="M958">
            <v>980.05</v>
          </cell>
        </row>
        <row r="959">
          <cell r="A959" t="str">
            <v>10.72.49</v>
          </cell>
          <cell r="B959" t="str">
            <v>SUDECAP</v>
          </cell>
          <cell r="C959" t="str">
            <v>70 X  70 X  90 CM</v>
          </cell>
          <cell r="L959" t="str">
            <v>UN</v>
          </cell>
          <cell r="M959">
            <v>1027.01</v>
          </cell>
        </row>
        <row r="960">
          <cell r="A960" t="str">
            <v>10.72.50</v>
          </cell>
          <cell r="B960" t="str">
            <v>SUDECAP</v>
          </cell>
          <cell r="C960" t="str">
            <v>70 X  70 X 100 CM</v>
          </cell>
          <cell r="L960" t="str">
            <v>UN</v>
          </cell>
          <cell r="M960">
            <v>1075.95</v>
          </cell>
        </row>
        <row r="961">
          <cell r="A961" t="str">
            <v>10.72.51</v>
          </cell>
          <cell r="B961" t="str">
            <v>SUDECAP</v>
          </cell>
          <cell r="C961" t="str">
            <v>70 X  70 X 110 CM</v>
          </cell>
          <cell r="L961" t="str">
            <v>UN</v>
          </cell>
          <cell r="M961">
            <v>1125.45</v>
          </cell>
        </row>
        <row r="962">
          <cell r="A962" t="str">
            <v>10.72.52</v>
          </cell>
          <cell r="B962" t="str">
            <v>SUDECAP</v>
          </cell>
          <cell r="C962" t="str">
            <v>70 X  70 X 120 CM</v>
          </cell>
          <cell r="L962" t="str">
            <v>UN</v>
          </cell>
          <cell r="M962">
            <v>1174.94</v>
          </cell>
        </row>
        <row r="963">
          <cell r="A963" t="str">
            <v>10.72.53</v>
          </cell>
          <cell r="B963" t="str">
            <v>SUDECAP</v>
          </cell>
          <cell r="C963" t="str">
            <v>70 X  70 X 130 CM</v>
          </cell>
          <cell r="L963" t="str">
            <v>UN</v>
          </cell>
          <cell r="M963">
            <v>1224.47</v>
          </cell>
        </row>
        <row r="964">
          <cell r="A964" t="str">
            <v>10.72.56</v>
          </cell>
          <cell r="B964" t="str">
            <v>SUDECAP</v>
          </cell>
          <cell r="C964" t="str">
            <v>80 X  80 X  40 CM</v>
          </cell>
          <cell r="L964" t="str">
            <v>UN</v>
          </cell>
          <cell r="M964">
            <v>932.88</v>
          </cell>
        </row>
        <row r="965">
          <cell r="A965" t="str">
            <v>10.72.57</v>
          </cell>
          <cell r="B965" t="str">
            <v>SUDECAP</v>
          </cell>
          <cell r="C965" t="str">
            <v>80 X  80 X  50 CM</v>
          </cell>
          <cell r="L965" t="str">
            <v>UN</v>
          </cell>
          <cell r="M965">
            <v>988.44</v>
          </cell>
        </row>
        <row r="966">
          <cell r="A966" t="str">
            <v>10.72.58</v>
          </cell>
          <cell r="B966" t="str">
            <v>SUDECAP</v>
          </cell>
          <cell r="C966" t="str">
            <v>80 X  80 X  60 CM</v>
          </cell>
          <cell r="L966" t="str">
            <v>UN</v>
          </cell>
          <cell r="M966">
            <v>1044.61</v>
          </cell>
        </row>
        <row r="967">
          <cell r="A967" t="str">
            <v>10.72.59</v>
          </cell>
          <cell r="B967" t="str">
            <v>SUDECAP</v>
          </cell>
          <cell r="C967" t="str">
            <v>80 X  80 X  70 CM</v>
          </cell>
          <cell r="L967" t="str">
            <v>UN</v>
          </cell>
          <cell r="M967">
            <v>1100.74</v>
          </cell>
        </row>
        <row r="968">
          <cell r="A968" t="str">
            <v>10.72.60</v>
          </cell>
          <cell r="B968" t="str">
            <v>SUDECAP</v>
          </cell>
          <cell r="C968" t="str">
            <v>80 X  80 X  80 CM</v>
          </cell>
          <cell r="L968" t="str">
            <v>UN</v>
          </cell>
          <cell r="M968">
            <v>1156.3</v>
          </cell>
        </row>
        <row r="969">
          <cell r="A969" t="str">
            <v>10.72.61</v>
          </cell>
          <cell r="B969" t="str">
            <v>SUDECAP</v>
          </cell>
          <cell r="C969" t="str">
            <v>80 X  80 X  90 CM</v>
          </cell>
          <cell r="L969" t="str">
            <v>UN</v>
          </cell>
          <cell r="M969">
            <v>1212.44</v>
          </cell>
        </row>
        <row r="970">
          <cell r="A970" t="str">
            <v>10.72.62</v>
          </cell>
          <cell r="B970" t="str">
            <v>SUDECAP</v>
          </cell>
          <cell r="C970" t="str">
            <v>80 X  80 X 100 CM</v>
          </cell>
          <cell r="L970" t="str">
            <v>UN</v>
          </cell>
          <cell r="M970">
            <v>1267.99</v>
          </cell>
        </row>
        <row r="971">
          <cell r="A971" t="str">
            <v>10.72.63</v>
          </cell>
          <cell r="B971" t="str">
            <v>SUDECAP</v>
          </cell>
          <cell r="C971" t="str">
            <v>80 X  80 X 110 CM</v>
          </cell>
          <cell r="L971" t="str">
            <v>UN</v>
          </cell>
          <cell r="M971">
            <v>1324.12</v>
          </cell>
        </row>
        <row r="972">
          <cell r="A972" t="str">
            <v>10.72.64</v>
          </cell>
          <cell r="B972" t="str">
            <v>SUDECAP</v>
          </cell>
          <cell r="C972" t="str">
            <v>80 X  80 X 120 CM</v>
          </cell>
          <cell r="L972" t="str">
            <v>UN</v>
          </cell>
          <cell r="M972">
            <v>1379.73</v>
          </cell>
        </row>
        <row r="973">
          <cell r="A973" t="str">
            <v>10.72.65</v>
          </cell>
          <cell r="B973" t="str">
            <v>SUDECAP</v>
          </cell>
          <cell r="C973" t="str">
            <v>80 X  80 X 130 CM</v>
          </cell>
          <cell r="L973" t="str">
            <v>UN</v>
          </cell>
          <cell r="M973">
            <v>1435.85</v>
          </cell>
        </row>
        <row r="974">
          <cell r="A974" t="str">
            <v>10.72.66</v>
          </cell>
          <cell r="B974" t="str">
            <v>SUDECAP</v>
          </cell>
          <cell r="C974" t="str">
            <v>80 X  80 X 140 CM</v>
          </cell>
          <cell r="L974" t="str">
            <v>UN</v>
          </cell>
          <cell r="M974">
            <v>1491.43</v>
          </cell>
        </row>
        <row r="975">
          <cell r="A975" t="str">
            <v>10.72.67</v>
          </cell>
          <cell r="B975" t="str">
            <v>SUDECAP</v>
          </cell>
          <cell r="C975" t="str">
            <v>80 X  80 X 150 CM</v>
          </cell>
          <cell r="L975" t="str">
            <v>UN</v>
          </cell>
          <cell r="M975">
            <v>1547.56</v>
          </cell>
        </row>
        <row r="976">
          <cell r="A976" t="str">
            <v>10.72.70</v>
          </cell>
          <cell r="B976" t="str">
            <v>SUDECAP</v>
          </cell>
          <cell r="C976" t="str">
            <v>90 X  90 X  40 CM</v>
          </cell>
          <cell r="L976" t="str">
            <v>UN</v>
          </cell>
          <cell r="M976">
            <v>1083.81</v>
          </cell>
        </row>
        <row r="977">
          <cell r="A977" t="str">
            <v>10.72.71</v>
          </cell>
          <cell r="B977" t="str">
            <v>SUDECAP</v>
          </cell>
          <cell r="C977" t="str">
            <v>90 X  90 X  50 CM</v>
          </cell>
          <cell r="L977" t="str">
            <v>UN</v>
          </cell>
          <cell r="M977">
            <v>1141.81</v>
          </cell>
        </row>
        <row r="978">
          <cell r="A978" t="str">
            <v>10.72.72</v>
          </cell>
          <cell r="B978" t="str">
            <v>SUDECAP</v>
          </cell>
          <cell r="C978" t="str">
            <v>90 X  90 X  60 CM</v>
          </cell>
          <cell r="L978" t="str">
            <v>UN</v>
          </cell>
          <cell r="M978">
            <v>1200.09</v>
          </cell>
        </row>
        <row r="979">
          <cell r="A979" t="str">
            <v>10.72.73</v>
          </cell>
          <cell r="B979" t="str">
            <v>SUDECAP</v>
          </cell>
          <cell r="C979" t="str">
            <v>90 X  90 X  70 CM</v>
          </cell>
          <cell r="L979" t="str">
            <v>UN</v>
          </cell>
          <cell r="M979">
            <v>1262.94</v>
          </cell>
        </row>
        <row r="980">
          <cell r="A980" t="str">
            <v>10.72.74</v>
          </cell>
          <cell r="B980" t="str">
            <v>SUDECAP</v>
          </cell>
          <cell r="C980" t="str">
            <v>90 X  90 X  80 CM</v>
          </cell>
          <cell r="L980" t="str">
            <v>UN</v>
          </cell>
          <cell r="M980">
            <v>1325.26</v>
          </cell>
        </row>
        <row r="981">
          <cell r="A981" t="str">
            <v>10.72.75</v>
          </cell>
          <cell r="B981" t="str">
            <v>SUDECAP</v>
          </cell>
          <cell r="C981" t="str">
            <v>90 X  90 X  90 CM</v>
          </cell>
          <cell r="L981" t="str">
            <v>UN</v>
          </cell>
          <cell r="M981">
            <v>1375.11</v>
          </cell>
        </row>
        <row r="982">
          <cell r="A982" t="str">
            <v>10.72.76</v>
          </cell>
          <cell r="B982" t="str">
            <v>SUDECAP</v>
          </cell>
          <cell r="C982" t="str">
            <v>90 X  90 X 100 CM</v>
          </cell>
          <cell r="L982" t="str">
            <v>UN</v>
          </cell>
          <cell r="M982">
            <v>1450.4</v>
          </cell>
        </row>
        <row r="983">
          <cell r="A983" t="str">
            <v>10.72.77</v>
          </cell>
          <cell r="B983" t="str">
            <v>SUDECAP</v>
          </cell>
          <cell r="C983" t="str">
            <v>90 X  90 X 110 CM</v>
          </cell>
          <cell r="L983" t="str">
            <v>UN</v>
          </cell>
          <cell r="M983">
            <v>1512.69</v>
          </cell>
        </row>
        <row r="984">
          <cell r="A984" t="str">
            <v>10.72.78</v>
          </cell>
          <cell r="B984" t="str">
            <v>SUDECAP</v>
          </cell>
          <cell r="C984" t="str">
            <v>90 X  90 X 120 CM</v>
          </cell>
          <cell r="L984" t="str">
            <v>UN</v>
          </cell>
          <cell r="M984">
            <v>1574.94</v>
          </cell>
        </row>
        <row r="985">
          <cell r="A985" t="str">
            <v>10.72.79</v>
          </cell>
          <cell r="B985" t="str">
            <v>SUDECAP</v>
          </cell>
          <cell r="C985" t="str">
            <v>90 X  90 X 130 CM</v>
          </cell>
          <cell r="L985" t="str">
            <v>UN</v>
          </cell>
          <cell r="M985">
            <v>1637.81</v>
          </cell>
        </row>
        <row r="986">
          <cell r="A986" t="str">
            <v>10.72.80</v>
          </cell>
          <cell r="B986" t="str">
            <v>SUDECAP</v>
          </cell>
          <cell r="C986" t="str">
            <v>90 X  90 X 140 CM</v>
          </cell>
          <cell r="L986" t="str">
            <v>UN</v>
          </cell>
          <cell r="M986">
            <v>1700.1</v>
          </cell>
        </row>
        <row r="987">
          <cell r="A987" t="str">
            <v>10.72.81</v>
          </cell>
          <cell r="B987" t="str">
            <v>SUDECAP</v>
          </cell>
          <cell r="C987" t="str">
            <v>90 X  90 X 150 CM</v>
          </cell>
          <cell r="L987" t="str">
            <v>UN</v>
          </cell>
          <cell r="M987">
            <v>1762.39</v>
          </cell>
        </row>
        <row r="988">
          <cell r="A988" t="str">
            <v>10.72.84</v>
          </cell>
          <cell r="B988" t="str">
            <v>SUDECAP</v>
          </cell>
          <cell r="C988" t="str">
            <v>100 X 100 X  50 CM</v>
          </cell>
          <cell r="L988" t="str">
            <v>UN</v>
          </cell>
          <cell r="M988">
            <v>1295.78</v>
          </cell>
        </row>
        <row r="989">
          <cell r="A989" t="str">
            <v>10.72.85</v>
          </cell>
          <cell r="B989" t="str">
            <v>SUDECAP</v>
          </cell>
          <cell r="C989" t="str">
            <v>100 X 100 X  60 CM</v>
          </cell>
          <cell r="L989" t="str">
            <v>UN</v>
          </cell>
          <cell r="M989">
            <v>1364.84</v>
          </cell>
        </row>
        <row r="990">
          <cell r="A990" t="str">
            <v>10.72.86</v>
          </cell>
          <cell r="B990" t="str">
            <v>SUDECAP</v>
          </cell>
          <cell r="C990" t="str">
            <v>100 X 100 X  70 CM</v>
          </cell>
          <cell r="L990" t="str">
            <v>UN</v>
          </cell>
          <cell r="M990">
            <v>1433.95</v>
          </cell>
        </row>
        <row r="991">
          <cell r="A991" t="str">
            <v>10.72.87</v>
          </cell>
          <cell r="B991" t="str">
            <v>SUDECAP</v>
          </cell>
          <cell r="C991" t="str">
            <v>100 X 100 X  80 CM</v>
          </cell>
          <cell r="L991" t="str">
            <v>UN</v>
          </cell>
          <cell r="M991">
            <v>1503.06</v>
          </cell>
        </row>
        <row r="992">
          <cell r="A992" t="str">
            <v>10.72.88</v>
          </cell>
          <cell r="B992" t="str">
            <v>SUDECAP</v>
          </cell>
          <cell r="C992" t="str">
            <v>100 X 100 X  90 CM</v>
          </cell>
          <cell r="L992" t="str">
            <v>UN</v>
          </cell>
          <cell r="M992">
            <v>1572.17</v>
          </cell>
        </row>
        <row r="993">
          <cell r="A993" t="str">
            <v>10.72.89</v>
          </cell>
          <cell r="B993" t="str">
            <v>SUDECAP</v>
          </cell>
          <cell r="C993" t="str">
            <v>100 X 100 X 100 CM</v>
          </cell>
          <cell r="L993" t="str">
            <v>UN</v>
          </cell>
          <cell r="M993">
            <v>1641.14</v>
          </cell>
        </row>
        <row r="994">
          <cell r="A994" t="str">
            <v>10.72.90</v>
          </cell>
          <cell r="B994" t="str">
            <v>SUDECAP</v>
          </cell>
          <cell r="C994" t="str">
            <v>100 X 100 X 110 CM</v>
          </cell>
          <cell r="L994" t="str">
            <v>UN</v>
          </cell>
          <cell r="M994">
            <v>1710.9</v>
          </cell>
        </row>
        <row r="995">
          <cell r="A995" t="str">
            <v>10.72.91</v>
          </cell>
          <cell r="B995" t="str">
            <v>SUDECAP</v>
          </cell>
          <cell r="C995" t="str">
            <v>100 X 100 X 120 CM</v>
          </cell>
          <cell r="L995" t="str">
            <v>UN</v>
          </cell>
          <cell r="M995">
            <v>1780.02</v>
          </cell>
        </row>
        <row r="996">
          <cell r="A996" t="str">
            <v>10.72.92</v>
          </cell>
          <cell r="B996" t="str">
            <v>SUDECAP</v>
          </cell>
          <cell r="C996" t="str">
            <v>100 X 100 X 130 CM</v>
          </cell>
          <cell r="L996" t="str">
            <v>UN</v>
          </cell>
          <cell r="M996">
            <v>1849.12</v>
          </cell>
        </row>
        <row r="997">
          <cell r="A997" t="str">
            <v>10.72.93</v>
          </cell>
          <cell r="B997" t="str">
            <v>SUDECAP</v>
          </cell>
          <cell r="C997" t="str">
            <v>100 X 100 X 140 CM</v>
          </cell>
          <cell r="L997" t="str">
            <v>UN</v>
          </cell>
          <cell r="M997">
            <v>1918.24</v>
          </cell>
        </row>
        <row r="998">
          <cell r="A998" t="str">
            <v>10.72.94</v>
          </cell>
          <cell r="B998" t="str">
            <v>SUDECAP</v>
          </cell>
          <cell r="C998" t="str">
            <v>100 X 100 X 150 CM</v>
          </cell>
          <cell r="L998" t="str">
            <v>UN</v>
          </cell>
          <cell r="M998">
            <v>1987.29</v>
          </cell>
        </row>
        <row r="999">
          <cell r="A999" t="str">
            <v>10.74</v>
          </cell>
          <cell r="B999" t="str">
            <v>SUDECAP</v>
          </cell>
          <cell r="C999" t="str">
            <v>CAIXA SIFONADA DE ALVEN.TAMPA CONCRETO PAD.SUDECAP</v>
          </cell>
        </row>
        <row r="1000">
          <cell r="A1000" t="str">
            <v>10.74.01</v>
          </cell>
          <cell r="B1000" t="str">
            <v>SUDECAP</v>
          </cell>
          <cell r="C1000" t="str">
            <v>TIPO 1 -  60 X  40 X  60 CM (C X L X H)</v>
          </cell>
          <cell r="L1000" t="str">
            <v>UN</v>
          </cell>
          <cell r="M1000">
            <v>335.8</v>
          </cell>
        </row>
        <row r="1001">
          <cell r="A1001" t="str">
            <v>10.74.02</v>
          </cell>
          <cell r="B1001" t="str">
            <v>SUDECAP</v>
          </cell>
          <cell r="C1001" t="str">
            <v>TIPO 1 -  60 X  40 X  80 CM (C X L X H)</v>
          </cell>
          <cell r="L1001" t="str">
            <v>UN</v>
          </cell>
          <cell r="M1001">
            <v>439</v>
          </cell>
        </row>
        <row r="1002">
          <cell r="A1002" t="str">
            <v>10.74.03</v>
          </cell>
          <cell r="B1002" t="str">
            <v>SUDECAP</v>
          </cell>
          <cell r="C1002" t="str">
            <v>TIPO 1 -  80 X  40 X  60 CM (C X L X H)</v>
          </cell>
          <cell r="L1002" t="str">
            <v>UN</v>
          </cell>
          <cell r="M1002">
            <v>411.66</v>
          </cell>
        </row>
        <row r="1003">
          <cell r="A1003" t="str">
            <v>10.74.04</v>
          </cell>
          <cell r="B1003" t="str">
            <v>SUDECAP</v>
          </cell>
          <cell r="C1003" t="str">
            <v>TIPO 1 -  80 X  40 X  80 CM (C X L X H)</v>
          </cell>
          <cell r="L1003" t="str">
            <v>UN</v>
          </cell>
          <cell r="M1003">
            <v>476.84</v>
          </cell>
        </row>
        <row r="1004">
          <cell r="A1004" t="str">
            <v>10.74.05</v>
          </cell>
          <cell r="B1004" t="str">
            <v>SUDECAP</v>
          </cell>
          <cell r="C1004" t="str">
            <v>TIPO 1 - 100 X  40 X  60 CM (C X L X H)</v>
          </cell>
          <cell r="L1004" t="str">
            <v>UN</v>
          </cell>
          <cell r="M1004">
            <v>454.97</v>
          </cell>
        </row>
        <row r="1005">
          <cell r="A1005" t="str">
            <v>10.74.06</v>
          </cell>
          <cell r="B1005" t="str">
            <v>SUDECAP</v>
          </cell>
          <cell r="C1005" t="str">
            <v>TIPO 1 - 100 X  40 X  80 CM (C X L X H)</v>
          </cell>
          <cell r="L1005" t="str">
            <v>UN</v>
          </cell>
          <cell r="M1005">
            <v>584.65</v>
          </cell>
        </row>
        <row r="1006">
          <cell r="A1006" t="str">
            <v>10.78</v>
          </cell>
          <cell r="B1006" t="str">
            <v>SUDECAP</v>
          </cell>
          <cell r="C1006" t="str">
            <v>CONJ.QUADRO E CANTONEIRA DE FERRO(REQUADRO TAMPAS)</v>
          </cell>
        </row>
        <row r="1007">
          <cell r="A1007" t="str">
            <v>10.78.01</v>
          </cell>
          <cell r="B1007" t="str">
            <v>SUDECAP</v>
          </cell>
          <cell r="C1007" t="str">
            <v>CONJ. QUADRO E REQUADRO CANT.2" E 1 3/4"</v>
          </cell>
          <cell r="L1007" t="str">
            <v>M</v>
          </cell>
          <cell r="M1007">
            <v>86.03</v>
          </cell>
        </row>
        <row r="1008">
          <cell r="A1008" t="str">
            <v>10.79</v>
          </cell>
          <cell r="B1008" t="str">
            <v>SUDECAP</v>
          </cell>
          <cell r="C1008" t="str">
            <v>TAMPAS/PLACAS</v>
          </cell>
        </row>
        <row r="1009">
          <cell r="A1009" t="str">
            <v>10.79.01</v>
          </cell>
          <cell r="B1009" t="str">
            <v>SUDECAP</v>
          </cell>
          <cell r="C1009" t="str">
            <v>PLACA FERRO FUNDIDO P/IDENTIFICAR A CAIXA PASSAGEM</v>
          </cell>
          <cell r="L1009" t="str">
            <v>UN</v>
          </cell>
          <cell r="M1009">
            <v>16.5</v>
          </cell>
        </row>
        <row r="1010">
          <cell r="A1010" t="str">
            <v>10.80</v>
          </cell>
          <cell r="B1010" t="str">
            <v>SUDECAP</v>
          </cell>
          <cell r="C1010" t="str">
            <v>BOMBA</v>
          </cell>
        </row>
        <row r="1011">
          <cell r="A1011" t="str">
            <v>10.80.01</v>
          </cell>
          <cell r="B1011" t="str">
            <v>SUDECAP</v>
          </cell>
          <cell r="C1011" t="str">
            <v>CENTRIFUGA DE SUCÇAO E RECALQUE 1/2 HP  D= 2"</v>
          </cell>
          <cell r="L1011" t="str">
            <v>UN</v>
          </cell>
          <cell r="M1011">
            <v>6438.9</v>
          </cell>
        </row>
        <row r="1012">
          <cell r="A1012" t="str">
            <v>10.80.02</v>
          </cell>
          <cell r="B1012" t="str">
            <v>SUDECAP</v>
          </cell>
          <cell r="C1012" t="str">
            <v>CENTRIFUGA DE SUCÇAO E RECALQUE 1/2 HP  D= 3"</v>
          </cell>
          <cell r="L1012" t="str">
            <v>UN</v>
          </cell>
          <cell r="M1012">
            <v>7524.31</v>
          </cell>
        </row>
        <row r="1013">
          <cell r="A1013" t="str">
            <v>10.80.11</v>
          </cell>
          <cell r="B1013" t="str">
            <v>SUDECAP</v>
          </cell>
          <cell r="C1013" t="str">
            <v>MOTO-BOMBA 0,5CV Vm=5M3/H,SUC=1 1/2"/R=1 1/2",TRIF</v>
          </cell>
          <cell r="L1013" t="str">
            <v>UN</v>
          </cell>
          <cell r="M1013">
            <v>1473.59</v>
          </cell>
        </row>
        <row r="1014">
          <cell r="A1014" t="str">
            <v>10.80.12</v>
          </cell>
          <cell r="B1014" t="str">
            <v>SUDECAP</v>
          </cell>
          <cell r="C1014" t="str">
            <v>MOTO-BOMBA 1HP,SUC=1 1/2"/R=1 1/4",Vm=5M3/H,HM=16M</v>
          </cell>
          <cell r="L1014" t="str">
            <v>UN</v>
          </cell>
          <cell r="M1014">
            <v>1612.81</v>
          </cell>
        </row>
        <row r="1015">
          <cell r="A1015" t="str">
            <v>10.90</v>
          </cell>
          <cell r="B1015" t="str">
            <v>SUDECAP</v>
          </cell>
          <cell r="C1015" t="str">
            <v>PREVENÇAO E COMBATE A INCENDIO</v>
          </cell>
        </row>
        <row r="1016">
          <cell r="A1016" t="str">
            <v>10.90.01</v>
          </cell>
          <cell r="B1016" t="str">
            <v>SUDECAP</v>
          </cell>
          <cell r="C1016" t="str">
            <v>EXTINTOR DE INCENDIO CO2, CAPACIDADE = 6 L</v>
          </cell>
          <cell r="L1016" t="str">
            <v>UN</v>
          </cell>
          <cell r="M1016">
            <v>125.74</v>
          </cell>
        </row>
        <row r="1017">
          <cell r="A1017" t="str">
            <v>10.90.02</v>
          </cell>
          <cell r="B1017" t="str">
            <v>SUDECAP</v>
          </cell>
          <cell r="C1017" t="str">
            <v>EXTINTOR DE INCENDIO AGUA PRESSURIZADA CAPAC.= 10L</v>
          </cell>
          <cell r="L1017" t="str">
            <v>UN</v>
          </cell>
          <cell r="M1017">
            <v>125.74</v>
          </cell>
        </row>
        <row r="1018">
          <cell r="A1018" t="str">
            <v>10.90.03</v>
          </cell>
          <cell r="B1018" t="str">
            <v>SUDECAP</v>
          </cell>
          <cell r="C1018" t="str">
            <v>EXTINTOR DE INCENDIO  TIPO PO QUIMICO - 6KG</v>
          </cell>
          <cell r="L1018" t="str">
            <v>UN</v>
          </cell>
          <cell r="M1018">
            <v>130.74</v>
          </cell>
        </row>
        <row r="1019">
          <cell r="A1019" t="str">
            <v>10.90.04</v>
          </cell>
          <cell r="B1019" t="str">
            <v>SUDECAP</v>
          </cell>
          <cell r="C1019" t="str">
            <v>EXTINTOR PO QUIMICO SECO ABC 4KG CAP.2-A: 20-B: C</v>
          </cell>
          <cell r="L1019" t="str">
            <v>UN</v>
          </cell>
          <cell r="M1019">
            <v>120.74</v>
          </cell>
        </row>
        <row r="1020">
          <cell r="A1020" t="str">
            <v>10.90.05</v>
          </cell>
          <cell r="B1020" t="str">
            <v>SUDECAP</v>
          </cell>
          <cell r="C1020" t="str">
            <v>EXTINTOR PO QUIMICO SECO BC 20B:C</v>
          </cell>
          <cell r="L1020" t="str">
            <v>UN</v>
          </cell>
          <cell r="M1020">
            <v>20.34</v>
          </cell>
        </row>
        <row r="1021">
          <cell r="A1021" t="str">
            <v>10.90.14</v>
          </cell>
          <cell r="B1021" t="str">
            <v>SUDECAP</v>
          </cell>
          <cell r="C1021" t="str">
            <v>REGISTRO DE GAVETA D=63MM (2 1/2")</v>
          </cell>
          <cell r="L1021" t="str">
            <v>UN</v>
          </cell>
          <cell r="M1021">
            <v>299.12</v>
          </cell>
        </row>
        <row r="1022">
          <cell r="A1022" t="str">
            <v>10.90.15</v>
          </cell>
          <cell r="B1022" t="str">
            <v>SUDECAP</v>
          </cell>
          <cell r="C1022" t="str">
            <v>REGISTRO GLOBO D=13MM (1/2")</v>
          </cell>
          <cell r="L1022" t="str">
            <v>UN</v>
          </cell>
          <cell r="M1022">
            <v>109.01</v>
          </cell>
        </row>
        <row r="1023">
          <cell r="A1023" t="str">
            <v>10.90.16</v>
          </cell>
          <cell r="B1023" t="str">
            <v>SUDECAP</v>
          </cell>
          <cell r="C1023" t="str">
            <v>REGISTRO GLOBO D=25MM (1")</v>
          </cell>
          <cell r="L1023" t="str">
            <v>UN</v>
          </cell>
          <cell r="M1023">
            <v>183.34</v>
          </cell>
        </row>
        <row r="1024">
          <cell r="A1024" t="str">
            <v>10.90.17</v>
          </cell>
          <cell r="B1024" t="str">
            <v>SUDECAP</v>
          </cell>
          <cell r="C1024" t="str">
            <v>REGISTRO GLOBO ANGULAR D= 63 MM P/ HIDRANTE</v>
          </cell>
          <cell r="L1024" t="str">
            <v>UN</v>
          </cell>
          <cell r="M1024">
            <v>191.69</v>
          </cell>
        </row>
        <row r="1025">
          <cell r="A1025" t="str">
            <v>10.90.18</v>
          </cell>
          <cell r="B1025" t="str">
            <v>SUDECAP</v>
          </cell>
          <cell r="C1025" t="str">
            <v>ADAPTADOR DE ROSCA 5 FIOS, D= 63 X 38 MM</v>
          </cell>
          <cell r="L1025" t="str">
            <v>UN</v>
          </cell>
          <cell r="M1025">
            <v>28.65</v>
          </cell>
        </row>
        <row r="1026">
          <cell r="A1026" t="str">
            <v>10.90.19</v>
          </cell>
          <cell r="B1026" t="str">
            <v>SUDECAP</v>
          </cell>
          <cell r="C1026" t="str">
            <v>ESGUICHO TIPO AGULHETA, JUNTA DE UNIAO D=38 MM</v>
          </cell>
          <cell r="L1026" t="str">
            <v>UN</v>
          </cell>
          <cell r="M1026">
            <v>55.13</v>
          </cell>
        </row>
        <row r="1027">
          <cell r="A1027" t="str">
            <v>10.90.20</v>
          </cell>
          <cell r="B1027" t="str">
            <v>SUDECAP</v>
          </cell>
          <cell r="C1027" t="str">
            <v>ABRIGO PARA EXTINTOR INCENDIO CH18 60X40X30 CM</v>
          </cell>
          <cell r="L1027" t="str">
            <v>UN</v>
          </cell>
          <cell r="M1027">
            <v>146.18</v>
          </cell>
        </row>
        <row r="1028">
          <cell r="A1028" t="str">
            <v>10.90.22</v>
          </cell>
          <cell r="B1028" t="str">
            <v>SUDECAP</v>
          </cell>
          <cell r="C1028" t="str">
            <v>ABRIGO PARA HIDRANTE INTERNO 75X45X17 CM</v>
          </cell>
          <cell r="L1028" t="str">
            <v>UN</v>
          </cell>
          <cell r="M1028">
            <v>200.42</v>
          </cell>
        </row>
        <row r="1029">
          <cell r="A1029" t="str">
            <v>10.90.23</v>
          </cell>
          <cell r="B1029" t="str">
            <v>SUDECAP</v>
          </cell>
          <cell r="C1029" t="str">
            <v>ABRIGO PARA HIDRANTE INTERNO 90X60X17 CM</v>
          </cell>
          <cell r="L1029" t="str">
            <v>UN</v>
          </cell>
          <cell r="M1029">
            <v>252.96</v>
          </cell>
        </row>
        <row r="1030">
          <cell r="A1030" t="str">
            <v>10.90.24</v>
          </cell>
          <cell r="B1030" t="str">
            <v>SUDECAP</v>
          </cell>
          <cell r="C1030" t="str">
            <v>SINALIZADOR PARA EXTINTOR DE INCENDIO EM PVC</v>
          </cell>
          <cell r="L1030" t="str">
            <v>UN</v>
          </cell>
          <cell r="M1030">
            <v>6.98</v>
          </cell>
        </row>
        <row r="1031">
          <cell r="A1031" t="str">
            <v>10.90.25</v>
          </cell>
          <cell r="B1031" t="str">
            <v>SUDECAP</v>
          </cell>
          <cell r="C1031" t="str">
            <v>HIDRANTE DE RECALQUE COMPLETO EM CX. ALVENARIA</v>
          </cell>
          <cell r="L1031" t="str">
            <v>UN</v>
          </cell>
          <cell r="M1031">
            <v>509.04</v>
          </cell>
        </row>
        <row r="1032">
          <cell r="A1032" t="str">
            <v>10.90.26</v>
          </cell>
          <cell r="B1032" t="str">
            <v>SUDECAP</v>
          </cell>
          <cell r="C1032" t="str">
            <v>CHAVE STORZ EM ALUMÍNIO 1 1/2"</v>
          </cell>
          <cell r="L1032" t="str">
            <v>UN</v>
          </cell>
          <cell r="M1032">
            <v>10.99</v>
          </cell>
        </row>
        <row r="1033">
          <cell r="A1033" t="str">
            <v>10.90.28</v>
          </cell>
          <cell r="B1033" t="str">
            <v>SUDECAP</v>
          </cell>
          <cell r="C1033" t="str">
            <v>MANGUEIRA FIBRA SINTETICA TIPO 2 D=38 MM X 15 M</v>
          </cell>
          <cell r="L1033" t="str">
            <v>UN</v>
          </cell>
          <cell r="M1033">
            <v>284.76</v>
          </cell>
        </row>
        <row r="1034">
          <cell r="A1034" t="str">
            <v>10.90.29</v>
          </cell>
          <cell r="B1034" t="str">
            <v>SUDECAP</v>
          </cell>
          <cell r="C1034" t="str">
            <v>MANGUEIRA FIBRA SINTETICA TIPO 2 D=38 MM X 20 M</v>
          </cell>
          <cell r="L1034" t="str">
            <v>UN</v>
          </cell>
          <cell r="M1034">
            <v>356.76</v>
          </cell>
        </row>
        <row r="1035">
          <cell r="A1035" t="str">
            <v>10.90.32</v>
          </cell>
          <cell r="B1035" t="str">
            <v>SUDECAP</v>
          </cell>
          <cell r="C1035" t="str">
            <v>PRESSOSTATO TELEMECANIQUE XML B004, A2511</v>
          </cell>
          <cell r="L1035" t="str">
            <v>UN</v>
          </cell>
          <cell r="M1035">
            <v>200.15</v>
          </cell>
        </row>
        <row r="1036">
          <cell r="A1036" t="str">
            <v>10.90.35</v>
          </cell>
          <cell r="B1036" t="str">
            <v>SUDECAP</v>
          </cell>
          <cell r="C1036" t="str">
            <v>MANOMETRO WILLY C/ ESCALA DE LEITURA 0 A 100 PSI</v>
          </cell>
          <cell r="L1036" t="str">
            <v>UN</v>
          </cell>
          <cell r="M1036">
            <v>101.33</v>
          </cell>
        </row>
        <row r="1037">
          <cell r="A1037" t="str">
            <v>10.90.38</v>
          </cell>
          <cell r="B1037" t="str">
            <v>SUDECAP</v>
          </cell>
          <cell r="C1037" t="str">
            <v>CILINDRO DE PRESSAO OU MOLA PNEUMATICA D= 150 MM</v>
          </cell>
          <cell r="L1037" t="str">
            <v>UN</v>
          </cell>
          <cell r="M1037">
            <v>204.93</v>
          </cell>
        </row>
        <row r="1038">
          <cell r="A1038" t="str">
            <v>10.90.41</v>
          </cell>
          <cell r="B1038" t="str">
            <v>SUDECAP</v>
          </cell>
          <cell r="C1038" t="str">
            <v>QUADRO DE FORÇA P/ MOTOR DE 1,5CV, 220V, TRIFASICO</v>
          </cell>
          <cell r="L1038" t="str">
            <v>UN</v>
          </cell>
          <cell r="M1038">
            <v>718.6</v>
          </cell>
        </row>
        <row r="1039">
          <cell r="A1039" t="str">
            <v>10.90.44</v>
          </cell>
          <cell r="B1039" t="str">
            <v>SUDECAP</v>
          </cell>
          <cell r="C1039" t="str">
            <v>CONJ. ELETROBOMBA LEVE 1,5CV, 220V, TRIFASICO</v>
          </cell>
          <cell r="L1039" t="str">
            <v>UN</v>
          </cell>
          <cell r="M1039">
            <v>1821.81</v>
          </cell>
        </row>
        <row r="1040">
          <cell r="A1040" t="str">
            <v>10.90.48</v>
          </cell>
          <cell r="B1040" t="str">
            <v>SUDECAP</v>
          </cell>
          <cell r="C1040" t="str">
            <v>LUM.DE EMERGENCIA AUTONOMA IE-16 (LAMP.8W)-SAIDA</v>
          </cell>
          <cell r="L1040" t="str">
            <v>UN</v>
          </cell>
          <cell r="M1040">
            <v>32.5</v>
          </cell>
        </row>
        <row r="1041">
          <cell r="A1041" t="str">
            <v>10.90.52</v>
          </cell>
          <cell r="B1041" t="str">
            <v>SUDECAP</v>
          </cell>
          <cell r="C1041" t="str">
            <v>VALVULA DE RETENÇAO HORIZONTAL PORTINHOLA D= 13MM</v>
          </cell>
          <cell r="L1041" t="str">
            <v>UN</v>
          </cell>
          <cell r="M1041">
            <v>94.75</v>
          </cell>
        </row>
        <row r="1042">
          <cell r="A1042" t="str">
            <v>10.90.57</v>
          </cell>
          <cell r="B1042" t="str">
            <v>SUDECAP</v>
          </cell>
          <cell r="C1042" t="str">
            <v>VALVULA DE RETENÇAO HORIZONTAL PORTINHOLA D= 63MM</v>
          </cell>
          <cell r="L1042" t="str">
            <v>UN</v>
          </cell>
          <cell r="M1042">
            <v>345.47</v>
          </cell>
        </row>
        <row r="1043">
          <cell r="A1043" t="str">
            <v>10.90.77</v>
          </cell>
          <cell r="B1043" t="str">
            <v>SUDECAP</v>
          </cell>
          <cell r="C1043" t="str">
            <v>QUADRO DE FORCA P/ MOTOR DE 3CV. 220V TRIFASICO</v>
          </cell>
          <cell r="L1043" t="str">
            <v>UN</v>
          </cell>
          <cell r="M1043">
            <v>809.58</v>
          </cell>
        </row>
        <row r="1044">
          <cell r="A1044" t="str">
            <v>10.90.78</v>
          </cell>
          <cell r="B1044" t="str">
            <v>SUDECAP</v>
          </cell>
          <cell r="C1044" t="str">
            <v>CONJ. ELETROBOMBA LEVE 3CV. 220V TRIFASICO</v>
          </cell>
          <cell r="L1044" t="str">
            <v>UN</v>
          </cell>
          <cell r="M1044">
            <v>2169.77</v>
          </cell>
        </row>
        <row r="1045">
          <cell r="A1045" t="str">
            <v>10.90.86</v>
          </cell>
          <cell r="B1045" t="str">
            <v>SUDECAP</v>
          </cell>
          <cell r="C1045" t="str">
            <v>BOTOEIRA COMANDO MANUAL TIPO LIGA/DESLIGA</v>
          </cell>
          <cell r="L1045" t="str">
            <v>UN</v>
          </cell>
          <cell r="M1045">
            <v>56.61</v>
          </cell>
        </row>
        <row r="1046">
          <cell r="A1046" t="str">
            <v>10.90.87</v>
          </cell>
          <cell r="B1046" t="str">
            <v>SUDECAP</v>
          </cell>
          <cell r="C1046" t="str">
            <v>AVISADOR SONORO E VISUAL</v>
          </cell>
          <cell r="L1046" t="str">
            <v>UN</v>
          </cell>
          <cell r="M1046">
            <v>100.6</v>
          </cell>
        </row>
        <row r="1047">
          <cell r="A1047" t="str">
            <v>11</v>
          </cell>
          <cell r="C1047" t="str">
            <v>INSTALAÇAO ELETRICA E TELEFONICA</v>
          </cell>
        </row>
        <row r="1048">
          <cell r="A1048" t="str">
            <v>11.01</v>
          </cell>
          <cell r="B1048" t="str">
            <v>SUDECAP</v>
          </cell>
          <cell r="C1048" t="str">
            <v>ELETRODUTO PVC RIGIDO, ROSCA, INCLUSIVE CONEXOES</v>
          </cell>
        </row>
        <row r="1049">
          <cell r="A1049" t="str">
            <v>11.01.02</v>
          </cell>
          <cell r="B1049" t="str">
            <v>SUDECAP</v>
          </cell>
          <cell r="C1049" t="str">
            <v>D= 3/4"</v>
          </cell>
          <cell r="L1049" t="str">
            <v>M</v>
          </cell>
          <cell r="M1049">
            <v>8.68</v>
          </cell>
        </row>
        <row r="1050">
          <cell r="A1050" t="str">
            <v>11.01.03</v>
          </cell>
          <cell r="B1050" t="str">
            <v>SUDECAP</v>
          </cell>
          <cell r="C1050" t="str">
            <v>D= 1"</v>
          </cell>
          <cell r="L1050" t="str">
            <v>M</v>
          </cell>
          <cell r="M1050">
            <v>12.15</v>
          </cell>
        </row>
        <row r="1051">
          <cell r="A1051" t="str">
            <v>11.01.04</v>
          </cell>
          <cell r="B1051" t="str">
            <v>SUDECAP</v>
          </cell>
          <cell r="C1051" t="str">
            <v>D= 1 1/4"</v>
          </cell>
          <cell r="L1051" t="str">
            <v>M</v>
          </cell>
          <cell r="M1051">
            <v>16.56</v>
          </cell>
        </row>
        <row r="1052">
          <cell r="A1052" t="str">
            <v>11.01.05</v>
          </cell>
          <cell r="B1052" t="str">
            <v>SUDECAP</v>
          </cell>
          <cell r="C1052" t="str">
            <v>D= 1 1/2"</v>
          </cell>
          <cell r="L1052" t="str">
            <v>M</v>
          </cell>
          <cell r="M1052">
            <v>21.9</v>
          </cell>
        </row>
        <row r="1053">
          <cell r="A1053" t="str">
            <v>11.01.06</v>
          </cell>
          <cell r="B1053" t="str">
            <v>SUDECAP</v>
          </cell>
          <cell r="C1053" t="str">
            <v>D= 2"</v>
          </cell>
          <cell r="L1053" t="str">
            <v>M</v>
          </cell>
          <cell r="M1053">
            <v>30.63</v>
          </cell>
        </row>
        <row r="1054">
          <cell r="A1054" t="str">
            <v>11.01.07</v>
          </cell>
          <cell r="B1054" t="str">
            <v>SUDECAP</v>
          </cell>
          <cell r="C1054" t="str">
            <v>D= 2 1/2"</v>
          </cell>
          <cell r="L1054" t="str">
            <v>M</v>
          </cell>
          <cell r="M1054">
            <v>60.4</v>
          </cell>
        </row>
        <row r="1055">
          <cell r="A1055" t="str">
            <v>11.01.08</v>
          </cell>
          <cell r="B1055" t="str">
            <v>SUDECAP</v>
          </cell>
          <cell r="C1055" t="str">
            <v>D= 3"</v>
          </cell>
          <cell r="L1055" t="str">
            <v>M</v>
          </cell>
          <cell r="M1055">
            <v>61.79</v>
          </cell>
        </row>
        <row r="1056">
          <cell r="A1056" t="str">
            <v>11.01.09</v>
          </cell>
          <cell r="B1056" t="str">
            <v>SUDECAP</v>
          </cell>
          <cell r="C1056" t="str">
            <v>D= 4"</v>
          </cell>
          <cell r="L1056" t="str">
            <v>M</v>
          </cell>
          <cell r="M1056">
            <v>88.52</v>
          </cell>
        </row>
        <row r="1057">
          <cell r="A1057" t="str">
            <v>11.02</v>
          </cell>
          <cell r="B1057" t="str">
            <v>SUDECAP</v>
          </cell>
          <cell r="C1057" t="str">
            <v>ELETRODUTO PVC FLEXIVEL CORRUGADO TIGREFLEX/EQUIVALENTE</v>
          </cell>
        </row>
        <row r="1058">
          <cell r="A1058" t="str">
            <v>11.02.04</v>
          </cell>
          <cell r="B1058" t="str">
            <v>SUDECAP</v>
          </cell>
          <cell r="C1058" t="str">
            <v>D= 25MM (3/4")</v>
          </cell>
          <cell r="L1058" t="str">
            <v>M</v>
          </cell>
          <cell r="M1058">
            <v>7.13</v>
          </cell>
        </row>
        <row r="1059">
          <cell r="A1059" t="str">
            <v>11.02.05</v>
          </cell>
          <cell r="B1059" t="str">
            <v>SUDECAP</v>
          </cell>
          <cell r="C1059" t="str">
            <v>D= 32MM (1")</v>
          </cell>
          <cell r="L1059" t="str">
            <v>M</v>
          </cell>
          <cell r="M1059">
            <v>11.17</v>
          </cell>
        </row>
        <row r="1060">
          <cell r="A1060" t="str">
            <v>11.03</v>
          </cell>
          <cell r="B1060" t="str">
            <v>SUDECAP</v>
          </cell>
          <cell r="C1060" t="str">
            <v>ELETRODUTO SEALTUBO PVC ZINCADO ASPIRADO C/TRACADO</v>
          </cell>
        </row>
        <row r="1061">
          <cell r="A1061" t="str">
            <v>11.03.01</v>
          </cell>
          <cell r="B1061" t="str">
            <v>SUDECAP</v>
          </cell>
          <cell r="C1061" t="str">
            <v>ELETRODUTO FLEXIVEL SEALTUBO D= 1" OU EQUIVALENTE</v>
          </cell>
          <cell r="L1061" t="str">
            <v>M</v>
          </cell>
          <cell r="M1061">
            <v>14.95</v>
          </cell>
        </row>
        <row r="1062">
          <cell r="A1062" t="str">
            <v>11.03.02</v>
          </cell>
          <cell r="B1062" t="str">
            <v>SUDECAP</v>
          </cell>
          <cell r="C1062" t="str">
            <v>ELETRODUTO FLEXIVEL SEALTUBO D= 1 1/2" OU EQUIVALENTE</v>
          </cell>
          <cell r="L1062" t="str">
            <v>M</v>
          </cell>
          <cell r="M1062">
            <v>22.04</v>
          </cell>
        </row>
        <row r="1063">
          <cell r="A1063" t="str">
            <v>11.03.03</v>
          </cell>
          <cell r="B1063" t="str">
            <v>SUDECAP</v>
          </cell>
          <cell r="C1063" t="str">
            <v>ELETRODUTO FLEXIVEL SEALTUBO D= 2" OU EQUIVALENTE</v>
          </cell>
          <cell r="L1063" t="str">
            <v>M</v>
          </cell>
          <cell r="M1063">
            <v>30.32</v>
          </cell>
        </row>
        <row r="1064">
          <cell r="A1064" t="str">
            <v>11.05</v>
          </cell>
          <cell r="B1064" t="str">
            <v>SUDECAP</v>
          </cell>
          <cell r="C1064" t="str">
            <v>ELETRODUTO GALV. À QUENTE, PESADO, ABNT NBR 5598 OU EQUIVALENTE, INCL. CONEXOES</v>
          </cell>
        </row>
        <row r="1065">
          <cell r="A1065" t="str">
            <v>11.05.02</v>
          </cell>
          <cell r="B1065" t="str">
            <v>SUDECAP</v>
          </cell>
          <cell r="C1065" t="str">
            <v>D= 3/4"</v>
          </cell>
          <cell r="L1065" t="str">
            <v>M</v>
          </cell>
          <cell r="M1065">
            <v>35.08</v>
          </cell>
        </row>
        <row r="1066">
          <cell r="A1066" t="str">
            <v>11.05.03</v>
          </cell>
          <cell r="B1066" t="str">
            <v>SUDECAP</v>
          </cell>
          <cell r="C1066" t="str">
            <v>D= 1"</v>
          </cell>
          <cell r="L1066" t="str">
            <v>M</v>
          </cell>
          <cell r="M1066">
            <v>48.51</v>
          </cell>
        </row>
        <row r="1067">
          <cell r="A1067" t="str">
            <v>11.05.04</v>
          </cell>
          <cell r="B1067" t="str">
            <v>SUDECAP</v>
          </cell>
          <cell r="C1067" t="str">
            <v>D= 1 1/4"</v>
          </cell>
          <cell r="L1067" t="str">
            <v>M</v>
          </cell>
          <cell r="M1067">
            <v>56.93</v>
          </cell>
        </row>
        <row r="1068">
          <cell r="A1068" t="str">
            <v>11.05.05</v>
          </cell>
          <cell r="B1068" t="str">
            <v>SUDECAP</v>
          </cell>
          <cell r="C1068" t="str">
            <v>D= 1 1/2"</v>
          </cell>
          <cell r="L1068" t="str">
            <v>M</v>
          </cell>
          <cell r="M1068">
            <v>84.36</v>
          </cell>
        </row>
        <row r="1069">
          <cell r="A1069" t="str">
            <v>11.05.06</v>
          </cell>
          <cell r="B1069" t="str">
            <v>SUDECAP</v>
          </cell>
          <cell r="C1069" t="str">
            <v>D= 2"</v>
          </cell>
          <cell r="L1069" t="str">
            <v>M</v>
          </cell>
          <cell r="M1069">
            <v>105.73</v>
          </cell>
        </row>
        <row r="1070">
          <cell r="A1070" t="str">
            <v>11.05.07</v>
          </cell>
          <cell r="B1070" t="str">
            <v>SUDECAP</v>
          </cell>
          <cell r="C1070" t="str">
            <v>D= 2 1/2"</v>
          </cell>
          <cell r="L1070" t="str">
            <v>M</v>
          </cell>
          <cell r="M1070">
            <v>109.22</v>
          </cell>
        </row>
        <row r="1071">
          <cell r="A1071" t="str">
            <v>11.05.08</v>
          </cell>
          <cell r="B1071" t="str">
            <v>SUDECAP</v>
          </cell>
          <cell r="C1071" t="str">
            <v>D= 3"</v>
          </cell>
          <cell r="L1071" t="str">
            <v>M</v>
          </cell>
          <cell r="M1071">
            <v>173.87</v>
          </cell>
        </row>
        <row r="1072">
          <cell r="A1072" t="str">
            <v>11.11</v>
          </cell>
          <cell r="B1072" t="str">
            <v>SUDECAP</v>
          </cell>
          <cell r="C1072" t="str">
            <v>ELETROCALHA</v>
          </cell>
        </row>
        <row r="1073">
          <cell r="A1073" t="str">
            <v>11.11.01</v>
          </cell>
          <cell r="B1073" t="str">
            <v>SUDECAP</v>
          </cell>
          <cell r="C1073" t="str">
            <v>ELETROCALHA PERFURADA CH. 24 C/TAMPA - 100X50 MM</v>
          </cell>
          <cell r="L1073" t="str">
            <v>M</v>
          </cell>
          <cell r="M1073">
            <v>34.55</v>
          </cell>
        </row>
        <row r="1074">
          <cell r="A1074" t="str">
            <v>11.11.02</v>
          </cell>
          <cell r="B1074" t="str">
            <v>SUDECAP</v>
          </cell>
          <cell r="C1074" t="str">
            <v>ELETROCALHA PERFURADA CH. 24 C/ TAMPA - 100X75 MM</v>
          </cell>
          <cell r="L1074" t="str">
            <v>M</v>
          </cell>
          <cell r="M1074">
            <v>46.01</v>
          </cell>
        </row>
        <row r="1075">
          <cell r="A1075" t="str">
            <v>11.11.03</v>
          </cell>
          <cell r="B1075" t="str">
            <v>SUDECAP</v>
          </cell>
          <cell r="C1075" t="str">
            <v>ELETROCALHA PERFURADA CH. 24 C/ TAMPA - 100X100 MM</v>
          </cell>
          <cell r="L1075" t="str">
            <v>M</v>
          </cell>
          <cell r="M1075">
            <v>53.07</v>
          </cell>
        </row>
        <row r="1076">
          <cell r="A1076" t="str">
            <v>11.11.04</v>
          </cell>
          <cell r="B1076" t="str">
            <v>SUDECAP</v>
          </cell>
          <cell r="C1076" t="str">
            <v>ELETROCALHA PERFURADA CH. 24 C/ TAMPA - 150X50 MM</v>
          </cell>
          <cell r="L1076" t="str">
            <v>M</v>
          </cell>
          <cell r="M1076">
            <v>50.01</v>
          </cell>
        </row>
        <row r="1077">
          <cell r="A1077" t="str">
            <v>11.11.05</v>
          </cell>
          <cell r="B1077" t="str">
            <v>SUDECAP</v>
          </cell>
          <cell r="C1077" t="str">
            <v>ELETROCALHA PERFURADA CH. 24 C/ TAMPA - 200X100 MM</v>
          </cell>
          <cell r="L1077" t="str">
            <v>M</v>
          </cell>
          <cell r="M1077">
            <v>69</v>
          </cell>
        </row>
        <row r="1078">
          <cell r="A1078" t="str">
            <v>11.11.06</v>
          </cell>
          <cell r="B1078" t="str">
            <v>SUDECAP</v>
          </cell>
          <cell r="C1078" t="str">
            <v>ELETROCALHA PERFURADA CH. 20 C/ TAMPA - 400X100 MM</v>
          </cell>
          <cell r="L1078" t="str">
            <v>M</v>
          </cell>
          <cell r="M1078">
            <v>143.24</v>
          </cell>
        </row>
        <row r="1079">
          <cell r="A1079" t="str">
            <v>11.11.10</v>
          </cell>
          <cell r="B1079" t="str">
            <v>SUDECAP</v>
          </cell>
          <cell r="C1079" t="str">
            <v>SUPORTE VERTICAL P /ELETROCALHA 100X50 MM</v>
          </cell>
          <cell r="L1079" t="str">
            <v>UN</v>
          </cell>
          <cell r="M1079">
            <v>7.16</v>
          </cell>
        </row>
        <row r="1080">
          <cell r="A1080" t="str">
            <v>11.11.11</v>
          </cell>
          <cell r="B1080" t="str">
            <v>SUDECAP</v>
          </cell>
          <cell r="C1080" t="str">
            <v>SUPORTE VERTICAL P/ ELETROCALHA 100X75 MM</v>
          </cell>
          <cell r="L1080" t="str">
            <v>UN</v>
          </cell>
          <cell r="M1080">
            <v>8.29</v>
          </cell>
        </row>
        <row r="1081">
          <cell r="A1081" t="str">
            <v>11.11.12</v>
          </cell>
          <cell r="B1081" t="str">
            <v>SUDECAP</v>
          </cell>
          <cell r="C1081" t="str">
            <v>SUPORTE VERTICAL P/ELETROCALHA 150X75 MM</v>
          </cell>
          <cell r="L1081" t="str">
            <v>UN</v>
          </cell>
          <cell r="M1081">
            <v>9.74</v>
          </cell>
        </row>
        <row r="1082">
          <cell r="A1082" t="str">
            <v>11.11.13</v>
          </cell>
          <cell r="B1082" t="str">
            <v>SUDECAP</v>
          </cell>
          <cell r="C1082" t="str">
            <v>SUPORTE VERTICAL P/ELETROCALHA 200X100 MM </v>
          </cell>
          <cell r="L1082" t="str">
            <v>UN</v>
          </cell>
          <cell r="M1082">
            <v>11.6</v>
          </cell>
        </row>
        <row r="1083">
          <cell r="A1083" t="str">
            <v>11.11.16</v>
          </cell>
          <cell r="B1083" t="str">
            <v>SUDECAP</v>
          </cell>
          <cell r="C1083" t="str">
            <v>MÃO FRANCESA SIMPLES 100MM P/ ELETROCALHA</v>
          </cell>
          <cell r="L1083" t="str">
            <v>UN</v>
          </cell>
          <cell r="M1083">
            <v>13.26</v>
          </cell>
        </row>
        <row r="1084">
          <cell r="A1084" t="str">
            <v>11.11.17</v>
          </cell>
          <cell r="B1084" t="str">
            <v>SUDECAP</v>
          </cell>
          <cell r="C1084" t="str">
            <v>MÃO FRANCESA SIMPLES 200MM P/ ELETROCALHA</v>
          </cell>
          <cell r="L1084" t="str">
            <v>UN</v>
          </cell>
          <cell r="M1084">
            <v>15.51</v>
          </cell>
        </row>
        <row r="1085">
          <cell r="A1085" t="str">
            <v>11.11.18</v>
          </cell>
          <cell r="B1085" t="str">
            <v>SUDECAP</v>
          </cell>
          <cell r="C1085" t="str">
            <v>MÃO FRANCESA SIMPLES 400MM P/ ELETROCALHA</v>
          </cell>
          <cell r="L1085" t="str">
            <v>UN</v>
          </cell>
          <cell r="M1085">
            <v>23.76</v>
          </cell>
        </row>
        <row r="1086">
          <cell r="A1086" t="str">
            <v>11.11.19</v>
          </cell>
          <cell r="B1086" t="str">
            <v>SUDECAP</v>
          </cell>
          <cell r="C1086" t="str">
            <v>VERGALHÃO DE AÇO ROSCA TOTAL D=1/4" L=3000MM</v>
          </cell>
          <cell r="L1086" t="str">
            <v>M</v>
          </cell>
          <cell r="M1086">
            <v>5.42</v>
          </cell>
        </row>
        <row r="1087">
          <cell r="A1087" t="str">
            <v>11.11.20</v>
          </cell>
          <cell r="B1087" t="str">
            <v>SUDECAP</v>
          </cell>
          <cell r="C1087" t="str">
            <v>CURVA HORIZ. 90°  C/  TAMPA P/  ELETROCALHA  100X50 MM</v>
          </cell>
          <cell r="L1087" t="str">
            <v>UN</v>
          </cell>
          <cell r="M1087">
            <v>28.1</v>
          </cell>
        </row>
        <row r="1088">
          <cell r="A1088" t="str">
            <v>11.11.21</v>
          </cell>
          <cell r="B1088" t="str">
            <v>SUDECAP</v>
          </cell>
          <cell r="C1088" t="str">
            <v>CURVA HORIZ. 90°  C/ TAMPA P/ ELETROCALHA 100X75 MM</v>
          </cell>
          <cell r="L1088" t="str">
            <v>UN</v>
          </cell>
          <cell r="M1088">
            <v>29.84</v>
          </cell>
        </row>
        <row r="1089">
          <cell r="A1089" t="str">
            <v>11.11.22</v>
          </cell>
          <cell r="B1089" t="str">
            <v>SUDECAP</v>
          </cell>
          <cell r="C1089" t="str">
            <v>CURVA HORIZ. 90°  C/ TAMPA P/ ELETROCALHA  100X100 MM</v>
          </cell>
          <cell r="L1089" t="str">
            <v>UN</v>
          </cell>
          <cell r="M1089">
            <v>32.28</v>
          </cell>
        </row>
        <row r="1090">
          <cell r="A1090" t="str">
            <v>11.11.23</v>
          </cell>
          <cell r="B1090" t="str">
            <v>SUDECAP</v>
          </cell>
          <cell r="C1090" t="str">
            <v>CURVA HORIZ. 90°  C/ TAMPA P/ ELETROCALHA  150X50 MM</v>
          </cell>
          <cell r="L1090" t="str">
            <v>UN</v>
          </cell>
          <cell r="M1090">
            <v>37.85</v>
          </cell>
        </row>
        <row r="1091">
          <cell r="A1091" t="str">
            <v>11.11.24</v>
          </cell>
          <cell r="B1091" t="str">
            <v>SUDECAP</v>
          </cell>
          <cell r="C1091" t="str">
            <v>CURVA HORIZ.  90° C/ TAMPA  P/ ELETROCALHA 200X100MM</v>
          </cell>
          <cell r="L1091" t="str">
            <v>UN</v>
          </cell>
          <cell r="M1091">
            <v>61.28</v>
          </cell>
        </row>
        <row r="1092">
          <cell r="A1092" t="str">
            <v>11.11.25</v>
          </cell>
          <cell r="B1092" t="str">
            <v>SUDECAP</v>
          </cell>
          <cell r="C1092" t="str">
            <v>CURVA HORIZ. 90° C/ TAMPA P/ ELETROCALHA  400X100 MM</v>
          </cell>
          <cell r="L1092" t="str">
            <v>UN</v>
          </cell>
          <cell r="M1092">
            <v>134.82</v>
          </cell>
        </row>
        <row r="1093">
          <cell r="A1093" t="str">
            <v>11.11.30</v>
          </cell>
          <cell r="B1093" t="str">
            <v>SUDECAP</v>
          </cell>
          <cell r="C1093" t="str">
            <v>CURVA VERT. MULTI FUNÇÃO 45°/90°  P/ ELETR. 100X50 MM</v>
          </cell>
          <cell r="L1093" t="str">
            <v>UN</v>
          </cell>
          <cell r="M1093">
            <v>35.5</v>
          </cell>
        </row>
        <row r="1094">
          <cell r="A1094" t="str">
            <v>11.11.31</v>
          </cell>
          <cell r="B1094" t="str">
            <v>SUDECAP</v>
          </cell>
          <cell r="C1094" t="str">
            <v>CURVA VERT. MULTI FUNÇÃO 45°/ 90°  P/ ELETR. 100X75 MM</v>
          </cell>
          <cell r="L1094" t="str">
            <v>UN</v>
          </cell>
          <cell r="M1094">
            <v>25.27</v>
          </cell>
        </row>
        <row r="1095">
          <cell r="A1095" t="str">
            <v>11.11.32</v>
          </cell>
          <cell r="B1095" t="str">
            <v>SUDECAP</v>
          </cell>
          <cell r="C1095" t="str">
            <v>CURVA VERT. MULTI FUNÇÃO 45°/ 90°  P/ ELETR. 100X100MM</v>
          </cell>
          <cell r="L1095" t="str">
            <v>UN</v>
          </cell>
          <cell r="M1095">
            <v>40.07</v>
          </cell>
        </row>
        <row r="1096">
          <cell r="A1096" t="str">
            <v>11.11.33</v>
          </cell>
          <cell r="B1096" t="str">
            <v>SUDECAP</v>
          </cell>
          <cell r="C1096" t="str">
            <v>CURVA VERT. MULTI FUNÇÃO 45°/ 90°  P/ ELETR. 150X50 MM</v>
          </cell>
          <cell r="L1096" t="str">
            <v>UN</v>
          </cell>
          <cell r="M1096">
            <v>46.47</v>
          </cell>
        </row>
        <row r="1097">
          <cell r="A1097" t="str">
            <v>11.11.34</v>
          </cell>
          <cell r="B1097" t="str">
            <v>SUDECAP</v>
          </cell>
          <cell r="C1097" t="str">
            <v>CURVA VERT. MULTI FUNÇÃO 45°/ 90°  P/ ELETR. 200X100 MM</v>
          </cell>
          <cell r="L1097" t="str">
            <v>UN</v>
          </cell>
          <cell r="M1097">
            <v>80.1</v>
          </cell>
        </row>
        <row r="1098">
          <cell r="A1098" t="str">
            <v>11.11.35</v>
          </cell>
          <cell r="B1098" t="str">
            <v>SUDECAP</v>
          </cell>
          <cell r="C1098" t="str">
            <v>CURVA VERT. MULTI FUNÇÃO 45°/ 90°  P/ ELETR. 400X100 MM</v>
          </cell>
          <cell r="L1098" t="str">
            <v>UN</v>
          </cell>
          <cell r="M1098">
            <v>109.59</v>
          </cell>
        </row>
        <row r="1099">
          <cell r="A1099" t="str">
            <v>11.11.40</v>
          </cell>
          <cell r="B1099" t="str">
            <v>SUDECAP</v>
          </cell>
          <cell r="C1099" t="str">
            <v>DERIVAÇÃO  "T" HORIZ. 90°  P/ ELETR. 100X50 MM </v>
          </cell>
          <cell r="L1099" t="str">
            <v>UN</v>
          </cell>
          <cell r="M1099">
            <v>48.07</v>
          </cell>
        </row>
        <row r="1100">
          <cell r="A1100" t="str">
            <v>11.11.41</v>
          </cell>
          <cell r="B1100" t="str">
            <v>SUDECAP</v>
          </cell>
          <cell r="C1100" t="str">
            <v>DERIVAÇÃO  "T" HORIZ. 90°  P/ ELETR. 100X75 MM </v>
          </cell>
          <cell r="L1100" t="str">
            <v>UN</v>
          </cell>
          <cell r="M1100">
            <v>62.32</v>
          </cell>
        </row>
        <row r="1101">
          <cell r="A1101" t="str">
            <v>11.11.42</v>
          </cell>
          <cell r="B1101" t="str">
            <v>SUDECAP</v>
          </cell>
          <cell r="C1101" t="str">
            <v>DERIVAÇÃO  "T" HORIZ. 90°  P/ ELETR. 100X100 MM </v>
          </cell>
          <cell r="L1101" t="str">
            <v>UN</v>
          </cell>
          <cell r="M1101">
            <v>65.71</v>
          </cell>
        </row>
        <row r="1102">
          <cell r="A1102" t="str">
            <v>11.11.43</v>
          </cell>
          <cell r="B1102" t="str">
            <v>SUDECAP</v>
          </cell>
          <cell r="C1102" t="str">
            <v>DERIVAÇÃO  "T" HORIZ. 90°  P/ ELETR. 150X50 MM </v>
          </cell>
          <cell r="L1102" t="str">
            <v>UN</v>
          </cell>
          <cell r="M1102">
            <v>70.39</v>
          </cell>
        </row>
        <row r="1103">
          <cell r="A1103" t="str">
            <v>11.11.44</v>
          </cell>
          <cell r="B1103" t="str">
            <v>SUDECAP</v>
          </cell>
          <cell r="C1103" t="str">
            <v>DERIVAÇÃO  "T" HORIZ. 90°  P/ ELETR. 200X100 MM </v>
          </cell>
          <cell r="L1103" t="str">
            <v>UN</v>
          </cell>
          <cell r="M1103">
            <v>101.57</v>
          </cell>
        </row>
        <row r="1104">
          <cell r="A1104" t="str">
            <v>11.11.45</v>
          </cell>
          <cell r="B1104" t="str">
            <v>SUDECAP</v>
          </cell>
          <cell r="C1104" t="str">
            <v>DERIVAÇÃO  "T" HORIZ. 90°  P/ ELETR. 400X100 MM </v>
          </cell>
          <cell r="L1104" t="str">
            <v>UN</v>
          </cell>
          <cell r="M1104">
            <v>182.79</v>
          </cell>
        </row>
        <row r="1105">
          <cell r="A1105" t="str">
            <v>11.11.50</v>
          </cell>
          <cell r="B1105" t="str">
            <v>SUDECAP</v>
          </cell>
          <cell r="C1105" t="str">
            <v>FLANGE DE ACABAMENTO   P/ ELETR. 100X50 MM</v>
          </cell>
          <cell r="L1105" t="str">
            <v>UN</v>
          </cell>
          <cell r="M1105">
            <v>10.68</v>
          </cell>
        </row>
        <row r="1106">
          <cell r="A1106" t="str">
            <v>11.11.51</v>
          </cell>
          <cell r="B1106" t="str">
            <v>SUDECAP</v>
          </cell>
          <cell r="C1106" t="str">
            <v>FLANGE DE ACABAMENTO P/ ELETR. 100X75 MM</v>
          </cell>
          <cell r="L1106" t="str">
            <v>UN</v>
          </cell>
          <cell r="M1106">
            <v>12.72</v>
          </cell>
        </row>
        <row r="1107">
          <cell r="A1107" t="str">
            <v>11.11.52</v>
          </cell>
          <cell r="B1107" t="str">
            <v>SUDECAP</v>
          </cell>
          <cell r="C1107" t="str">
            <v>FLANGE DE ACABAMENTO P/ ELETR. 100X100 MM</v>
          </cell>
          <cell r="L1107" t="str">
            <v>UN</v>
          </cell>
          <cell r="M1107">
            <v>13.27</v>
          </cell>
        </row>
        <row r="1108">
          <cell r="A1108" t="str">
            <v>11.11.53</v>
          </cell>
          <cell r="B1108" t="str">
            <v>SUDECAP</v>
          </cell>
          <cell r="C1108" t="str">
            <v>FLANGE DE ACABAMENTO P/ ELETR. 150X50 MM</v>
          </cell>
          <cell r="L1108" t="str">
            <v>UN</v>
          </cell>
          <cell r="M1108">
            <v>11.62</v>
          </cell>
        </row>
        <row r="1109">
          <cell r="A1109" t="str">
            <v>11.11.54</v>
          </cell>
          <cell r="B1109" t="str">
            <v>SUDECAP</v>
          </cell>
          <cell r="C1109" t="str">
            <v>FLANGE DE ACABAMENTO P/ ELETR. 200X100 MM</v>
          </cell>
          <cell r="L1109" t="str">
            <v>UN</v>
          </cell>
          <cell r="M1109">
            <v>15.77</v>
          </cell>
        </row>
        <row r="1110">
          <cell r="A1110" t="str">
            <v>11.11.55</v>
          </cell>
          <cell r="B1110" t="str">
            <v>SUDECAP</v>
          </cell>
          <cell r="C1110" t="str">
            <v>FLANGE DE ACABAMENTO P/ ELETR. 400X100 MM</v>
          </cell>
          <cell r="L1110" t="str">
            <v>UN</v>
          </cell>
          <cell r="M1110">
            <v>23.72</v>
          </cell>
        </row>
        <row r="1111">
          <cell r="A1111" t="str">
            <v>11.11.60</v>
          </cell>
          <cell r="B1111" t="str">
            <v>SUDECAP</v>
          </cell>
          <cell r="C1111" t="str">
            <v>TERMINAL PARA ELETROCALHA  100X50 MM</v>
          </cell>
          <cell r="L1111" t="str">
            <v>UN</v>
          </cell>
          <cell r="M1111">
            <v>7.58</v>
          </cell>
        </row>
        <row r="1112">
          <cell r="A1112" t="str">
            <v>11.11.61</v>
          </cell>
          <cell r="B1112" t="str">
            <v>SUDECAP</v>
          </cell>
          <cell r="C1112" t="str">
            <v>TERMINAL PARA ELETROCALHA  100X75 MM</v>
          </cell>
          <cell r="L1112" t="str">
            <v>UN</v>
          </cell>
          <cell r="M1112">
            <v>8.04</v>
          </cell>
        </row>
        <row r="1113">
          <cell r="A1113" t="str">
            <v>11.11.62</v>
          </cell>
          <cell r="B1113" t="str">
            <v>SUDECAP</v>
          </cell>
          <cell r="C1113" t="str">
            <v>TERMINAL PARA ELETROCALHA  100X100 MM</v>
          </cell>
          <cell r="L1113" t="str">
            <v>UN</v>
          </cell>
          <cell r="M1113">
            <v>8.75</v>
          </cell>
        </row>
        <row r="1114">
          <cell r="A1114" t="str">
            <v>11.11.63</v>
          </cell>
          <cell r="B1114" t="str">
            <v>SUDECAP</v>
          </cell>
          <cell r="C1114" t="str">
            <v>TERMINAL PARA ELETROCALHA  150X50 MM</v>
          </cell>
          <cell r="L1114" t="str">
            <v>UN</v>
          </cell>
          <cell r="M1114">
            <v>8.08</v>
          </cell>
        </row>
        <row r="1115">
          <cell r="A1115" t="str">
            <v>11.11.64</v>
          </cell>
          <cell r="B1115" t="str">
            <v>SUDECAP</v>
          </cell>
          <cell r="C1115" t="str">
            <v>TERMINAL PARA ELETROCALHA 200X100 MM</v>
          </cell>
          <cell r="L1115" t="str">
            <v>UN</v>
          </cell>
          <cell r="M1115">
            <v>10.3</v>
          </cell>
        </row>
        <row r="1116">
          <cell r="A1116" t="str">
            <v>11.11.65</v>
          </cell>
          <cell r="B1116" t="str">
            <v>SUDECAP</v>
          </cell>
          <cell r="C1116" t="str">
            <v>TERMINAL PARA ELETROCALHA  400X100 MM</v>
          </cell>
          <cell r="L1116" t="str">
            <v>UN</v>
          </cell>
          <cell r="M1116">
            <v>15.77</v>
          </cell>
        </row>
        <row r="1117">
          <cell r="A1117" t="str">
            <v>11.11.66</v>
          </cell>
          <cell r="B1117" t="str">
            <v>SUDECAP</v>
          </cell>
          <cell r="C1117" t="str">
            <v>TALA RETA P/ EMENDA DE ELETROCALHA 50MM</v>
          </cell>
          <cell r="L1117" t="str">
            <v>UN</v>
          </cell>
          <cell r="M1117">
            <v>9.32</v>
          </cell>
        </row>
        <row r="1118">
          <cell r="A1118" t="str">
            <v>11.11.67</v>
          </cell>
          <cell r="B1118" t="str">
            <v>SUDECAP</v>
          </cell>
          <cell r="C1118" t="str">
            <v>TALA RETA P/ EMENDA DE ELETROCALHA 75MM</v>
          </cell>
          <cell r="L1118" t="str">
            <v>UN</v>
          </cell>
          <cell r="M1118">
            <v>9.94</v>
          </cell>
        </row>
        <row r="1119">
          <cell r="A1119" t="str">
            <v>11.11.68</v>
          </cell>
          <cell r="B1119" t="str">
            <v>SUDECAP</v>
          </cell>
          <cell r="C1119" t="str">
            <v>TALA RETA P/ EMENDA DE ELETROCALHA 100MM</v>
          </cell>
          <cell r="L1119" t="str">
            <v>UN</v>
          </cell>
          <cell r="M1119">
            <v>10.57</v>
          </cell>
        </row>
        <row r="1120">
          <cell r="A1120" t="str">
            <v>11.11.70</v>
          </cell>
          <cell r="B1120" t="str">
            <v>SUDECAP</v>
          </cell>
          <cell r="C1120" t="str">
            <v>REDUÇÃO CONCENTRICA  150X50 P/ 100/75/50 X50 MM</v>
          </cell>
          <cell r="L1120" t="str">
            <v>UN</v>
          </cell>
          <cell r="M1120">
            <v>28.94</v>
          </cell>
        </row>
        <row r="1121">
          <cell r="A1121" t="str">
            <v>11.12</v>
          </cell>
          <cell r="B1121" t="str">
            <v>SUDECAP</v>
          </cell>
          <cell r="C1121" t="str">
            <v>PERFILADO E ACESSORIO, INCLUSIVE CONEXOES</v>
          </cell>
        </row>
        <row r="1122">
          <cell r="A1122" t="str">
            <v>11.12.01</v>
          </cell>
          <cell r="B1122" t="str">
            <v>SUDECAP</v>
          </cell>
          <cell r="C1122" t="str">
            <v>PERFILADO CH 22 PERFURADO  COM TAMPA  38 x 38 MM</v>
          </cell>
          <cell r="L1122" t="str">
            <v>M</v>
          </cell>
          <cell r="M1122">
            <v>27.31</v>
          </cell>
        </row>
        <row r="1123">
          <cell r="A1123" t="str">
            <v>11.12.10</v>
          </cell>
          <cell r="B1123" t="str">
            <v>SUDECAP</v>
          </cell>
          <cell r="C1123" t="str">
            <v>VERGALHÃO DE AÇO ROSCA TOTAL D=3/8" L=3000MM</v>
          </cell>
          <cell r="L1123" t="str">
            <v>M</v>
          </cell>
          <cell r="M1123">
            <v>11.9</v>
          </cell>
        </row>
        <row r="1124">
          <cell r="A1124" t="str">
            <v>11.12.11</v>
          </cell>
          <cell r="B1124" t="str">
            <v>SUDECAP</v>
          </cell>
          <cell r="C1124" t="str">
            <v>GANCHO CURTO P/ PERFILADO FIXADO NO TETO</v>
          </cell>
          <cell r="L1124" t="str">
            <v>UN</v>
          </cell>
          <cell r="M1124">
            <v>16.16</v>
          </cell>
        </row>
        <row r="1125">
          <cell r="A1125" t="str">
            <v>11.12.12</v>
          </cell>
          <cell r="B1125" t="str">
            <v>SUDECAP</v>
          </cell>
          <cell r="C1125" t="str">
            <v>GANCHO CURTO PARA LUMINARIA</v>
          </cell>
          <cell r="L1125" t="str">
            <v>UN</v>
          </cell>
          <cell r="M1125">
            <v>8.98</v>
          </cell>
        </row>
        <row r="1126">
          <cell r="A1126" t="str">
            <v>11.12.13</v>
          </cell>
          <cell r="B1126" t="str">
            <v>SUDECAP</v>
          </cell>
          <cell r="C1126" t="str">
            <v>GANCHO LONGO PARA PERFILADO</v>
          </cell>
          <cell r="L1126" t="str">
            <v>UN</v>
          </cell>
          <cell r="M1126">
            <v>16.26</v>
          </cell>
        </row>
        <row r="1127">
          <cell r="A1127" t="str">
            <v>11.12.14</v>
          </cell>
          <cell r="B1127" t="str">
            <v>SUDECAP</v>
          </cell>
          <cell r="C1127" t="str">
            <v>SAIDA LATERAL DUPLA  3/4"</v>
          </cell>
          <cell r="L1127" t="str">
            <v>UN</v>
          </cell>
          <cell r="M1127">
            <v>11.09</v>
          </cell>
        </row>
        <row r="1128">
          <cell r="A1128" t="str">
            <v>11.12.15</v>
          </cell>
          <cell r="B1128" t="str">
            <v>SUDECAP</v>
          </cell>
          <cell r="C1128" t="str">
            <v>SAIDA FINAL 3/4"</v>
          </cell>
          <cell r="L1128" t="str">
            <v>UN</v>
          </cell>
          <cell r="M1128">
            <v>8.95</v>
          </cell>
        </row>
        <row r="1129">
          <cell r="A1129" t="str">
            <v>11.12.16</v>
          </cell>
          <cell r="B1129" t="str">
            <v>SUDECAP</v>
          </cell>
          <cell r="C1129" t="str">
            <v>SAIDA SUPERIOR 3/4"</v>
          </cell>
          <cell r="L1129" t="str">
            <v>UN</v>
          </cell>
          <cell r="M1129">
            <v>11.96</v>
          </cell>
        </row>
        <row r="1130">
          <cell r="A1130" t="str">
            <v>11.12.17</v>
          </cell>
          <cell r="B1130" t="str">
            <v>SUDECAP</v>
          </cell>
          <cell r="C1130" t="str">
            <v>PROLONGADOR SEXTAVADO GALV. P/  TIRANTE 1/4"X50  MM</v>
          </cell>
          <cell r="L1130" t="str">
            <v>UN</v>
          </cell>
          <cell r="M1130">
            <v>9.25</v>
          </cell>
        </row>
        <row r="1131">
          <cell r="A1131" t="str">
            <v>11.12.18</v>
          </cell>
          <cell r="B1131" t="str">
            <v>SUDECAP</v>
          </cell>
          <cell r="C1131" t="str">
            <v>JUNÇÃO INTERNA "I"</v>
          </cell>
          <cell r="L1131" t="str">
            <v>UN</v>
          </cell>
          <cell r="M1131">
            <v>11.87</v>
          </cell>
        </row>
        <row r="1132">
          <cell r="A1132" t="str">
            <v>11.12.19</v>
          </cell>
          <cell r="B1132" t="str">
            <v>SUDECAP</v>
          </cell>
          <cell r="C1132" t="str">
            <v>JUNÇÃO INTERNA "L"</v>
          </cell>
          <cell r="L1132" t="str">
            <v>UN</v>
          </cell>
          <cell r="M1132">
            <v>14.62</v>
          </cell>
        </row>
        <row r="1133">
          <cell r="A1133" t="str">
            <v>11.12.20</v>
          </cell>
          <cell r="B1133" t="str">
            <v>SUDECAP</v>
          </cell>
          <cell r="C1133" t="str">
            <v>JUNÇÃO INTERNA "T"</v>
          </cell>
          <cell r="L1133" t="str">
            <v>UN</v>
          </cell>
          <cell r="M1133">
            <v>18.36</v>
          </cell>
        </row>
        <row r="1134">
          <cell r="A1134" t="str">
            <v>11.12.21</v>
          </cell>
          <cell r="B1134" t="str">
            <v>SUDECAP</v>
          </cell>
          <cell r="C1134" t="str">
            <v>JUNÇÃO INTERNA "X"</v>
          </cell>
          <cell r="L1134" t="str">
            <v>UN</v>
          </cell>
          <cell r="M1134">
            <v>20.16</v>
          </cell>
        </row>
        <row r="1135">
          <cell r="A1135" t="str">
            <v>11.12.30</v>
          </cell>
          <cell r="B1135" t="str">
            <v>SUDECAP</v>
          </cell>
          <cell r="C1135" t="str">
            <v>CAIXA REF.114- 70- G COM TOMADA 10A 250V E FIXAÇÃO </v>
          </cell>
          <cell r="L1135" t="str">
            <v>UN</v>
          </cell>
          <cell r="M1135">
            <v>13.07</v>
          </cell>
        </row>
        <row r="1136">
          <cell r="A1136" t="str">
            <v>11.12.31</v>
          </cell>
          <cell r="B1136" t="str">
            <v>SUDECAP</v>
          </cell>
          <cell r="C1136" t="str">
            <v>CAIXA REF 114 -71-G  COM TOMADA 20A 250V  E FIXAÇÃO </v>
          </cell>
          <cell r="L1136" t="str">
            <v>UN</v>
          </cell>
          <cell r="M1136">
            <v>15.07</v>
          </cell>
        </row>
        <row r="1137">
          <cell r="A1137" t="str">
            <v>11.14</v>
          </cell>
          <cell r="B1137" t="str">
            <v>SUDECAP</v>
          </cell>
          <cell r="C1137" t="str">
            <v>CAIXA E ACESSORIOS</v>
          </cell>
        </row>
        <row r="1138">
          <cell r="A1138" t="str">
            <v>11.14.03</v>
          </cell>
          <cell r="B1138" t="str">
            <v>SUDECAP</v>
          </cell>
          <cell r="C1138" t="str">
            <v>CAIXA 2" X 4" P/ TOMADA DE PISO, REF. TP04 OU EQUIVALENTE.</v>
          </cell>
          <cell r="L1138" t="str">
            <v>UN</v>
          </cell>
          <cell r="M1138">
            <v>19.5</v>
          </cell>
        </row>
        <row r="1139">
          <cell r="A1139" t="str">
            <v>11.14.04</v>
          </cell>
          <cell r="B1139" t="str">
            <v>SUDECAP</v>
          </cell>
          <cell r="C1139" t="str">
            <v>DE PASSAGEM, EMBUTIR 230X230X102MM CPE-20 OU EQUIVALENTE</v>
          </cell>
          <cell r="L1139" t="str">
            <v>UN</v>
          </cell>
          <cell r="M1139">
            <v>54.49</v>
          </cell>
        </row>
        <row r="1140">
          <cell r="A1140" t="str">
            <v>11.14.06</v>
          </cell>
          <cell r="B1140" t="str">
            <v>SUDECAP</v>
          </cell>
          <cell r="C1140" t="str">
            <v>DE PASSAGEM, EMBUTIR 330X330X122MM CPE-30 OU EQUIVALENTE</v>
          </cell>
          <cell r="L1140" t="str">
            <v>UN</v>
          </cell>
          <cell r="M1140">
            <v>107.45</v>
          </cell>
        </row>
        <row r="1141">
          <cell r="A1141" t="str">
            <v>11.14.09</v>
          </cell>
          <cell r="B1141" t="str">
            <v>SUDECAP</v>
          </cell>
          <cell r="C1141" t="str">
            <v>DE PASSAGEM P/ PISO 100X100X60MM -WETZEL OU EQUIVALENTE</v>
          </cell>
          <cell r="L1141" t="str">
            <v>UN</v>
          </cell>
          <cell r="M1141">
            <v>66.77</v>
          </cell>
        </row>
        <row r="1142">
          <cell r="A1142" t="str">
            <v>11.14.10</v>
          </cell>
          <cell r="B1142" t="str">
            <v>SUDECAP</v>
          </cell>
          <cell r="C1142" t="str">
            <v>DE PASSAGEM P/PISO 150X150X100MM-WETZEL OU EQUIVALENTE</v>
          </cell>
          <cell r="L1142" t="str">
            <v>UN</v>
          </cell>
          <cell r="M1142">
            <v>62.65</v>
          </cell>
        </row>
        <row r="1143">
          <cell r="A1143" t="str">
            <v>11.14.11</v>
          </cell>
          <cell r="B1143" t="str">
            <v>SUDECAP</v>
          </cell>
          <cell r="C1143" t="str">
            <v>DE PASSAGEM P/ PISO 200X200X100MM-WETZEL OU EQUIVALENTE</v>
          </cell>
          <cell r="L1143" t="str">
            <v>UN</v>
          </cell>
          <cell r="M1143">
            <v>106.17</v>
          </cell>
        </row>
        <row r="1144">
          <cell r="A1144" t="str">
            <v>11.14.12</v>
          </cell>
          <cell r="B1144" t="str">
            <v>SUDECAP</v>
          </cell>
          <cell r="C1144" t="str">
            <v>DE PASSAGEM P/ PISO 300X300X120MM-WETZEL OU EQUIVALENTE</v>
          </cell>
          <cell r="L1144" t="str">
            <v>UN</v>
          </cell>
          <cell r="M1144">
            <v>198.7</v>
          </cell>
        </row>
        <row r="1145">
          <cell r="A1145" t="str">
            <v>11.14.14</v>
          </cell>
          <cell r="B1145" t="str">
            <v>SUDECAP</v>
          </cell>
          <cell r="C1145" t="str">
            <v>DE PASSAGEM P/PISO 400X400X200MM-WETZEL OU EQUIVALENTE</v>
          </cell>
          <cell r="L1145" t="str">
            <v>UN</v>
          </cell>
          <cell r="M1145">
            <v>463.8</v>
          </cell>
        </row>
        <row r="1146">
          <cell r="A1146" t="str">
            <v>11.14.16</v>
          </cell>
          <cell r="B1146" t="str">
            <v>SUDECAP</v>
          </cell>
          <cell r="C1146" t="str">
            <v>DE PASSAGEM SOBREPOR C/SAIDAS 152X152X82MM  CPS-15 OU EQUIVALENTE</v>
          </cell>
          <cell r="L1146" t="str">
            <v>UN</v>
          </cell>
          <cell r="M1146">
            <v>52.7</v>
          </cell>
        </row>
        <row r="1147">
          <cell r="A1147" t="str">
            <v>11.14.17</v>
          </cell>
          <cell r="B1147" t="str">
            <v>SUDECAP</v>
          </cell>
          <cell r="C1147" t="str">
            <v>DE PASSAGEM SOBREPOR C/SAIDAS 202X202X102MM CPS-20 OU EQUIVALENTE</v>
          </cell>
          <cell r="L1147" t="str">
            <v>UN</v>
          </cell>
          <cell r="M1147">
            <v>53.78</v>
          </cell>
        </row>
        <row r="1148">
          <cell r="A1148" t="str">
            <v>11.14.19</v>
          </cell>
          <cell r="B1148" t="str">
            <v>SUDECAP</v>
          </cell>
          <cell r="C1148" t="str">
            <v>DE PASSAGEM SOBREPOR C/SAIDAS 302X302X122MM CPS-30 OU EQUIVALENTE</v>
          </cell>
          <cell r="L1148" t="str">
            <v>UN</v>
          </cell>
          <cell r="M1148">
            <v>126.45</v>
          </cell>
        </row>
        <row r="1149">
          <cell r="A1149" t="str">
            <v>11.14.20</v>
          </cell>
          <cell r="B1149" t="str">
            <v>SUDECAP</v>
          </cell>
          <cell r="C1149" t="str">
            <v>CAIXA DE PASSAGEM EM PVC 4"X2" PRETA P/ELETRODUTO ROSCÁVEL/SOLDÁVEL</v>
          </cell>
          <cell r="L1149" t="str">
            <v>UN</v>
          </cell>
          <cell r="M1149">
            <v>6.32</v>
          </cell>
        </row>
        <row r="1150">
          <cell r="A1150" t="str">
            <v>11.14.21</v>
          </cell>
          <cell r="B1150" t="str">
            <v>SUDECAP</v>
          </cell>
          <cell r="C1150" t="str">
            <v>CAIXA DE PASSAGEM EM PVC 4"X4" AMARELA P/ELETRODUTO FLEXIVEL CORRUGADO</v>
          </cell>
          <cell r="L1150" t="str">
            <v>UN</v>
          </cell>
          <cell r="M1150">
            <v>8.44</v>
          </cell>
        </row>
        <row r="1151">
          <cell r="A1151" t="str">
            <v>11.14.23</v>
          </cell>
          <cell r="B1151" t="str">
            <v>SUDECAP</v>
          </cell>
          <cell r="C1151" t="str">
            <v>DE EMBUTIR OCTOGONAL PVC 4X4" TIGRE OU EQUIVALENTE</v>
          </cell>
          <cell r="L1151" t="str">
            <v>UN</v>
          </cell>
          <cell r="M1151">
            <v>12.23</v>
          </cell>
        </row>
        <row r="1152">
          <cell r="A1152" t="str">
            <v>11.14.24</v>
          </cell>
          <cell r="B1152" t="str">
            <v>SUDECAP</v>
          </cell>
          <cell r="C1152" t="str">
            <v>DE FERRO ESMALTADO RETANGULAR 2" X 4" P.THOMEU/EQUIVALENTE</v>
          </cell>
          <cell r="L1152" t="str">
            <v>UN</v>
          </cell>
          <cell r="M1152">
            <v>6.97</v>
          </cell>
        </row>
        <row r="1153">
          <cell r="A1153" t="str">
            <v>11.14.25</v>
          </cell>
          <cell r="B1153" t="str">
            <v>SUDECAP</v>
          </cell>
          <cell r="C1153" t="str">
            <v>DE FERRO ESMALTADO QUADRADA   4" X 4" P.THOMEU/EQUIVALENTE</v>
          </cell>
          <cell r="L1153" t="str">
            <v>UN</v>
          </cell>
          <cell r="M1153">
            <v>8.67</v>
          </cell>
        </row>
        <row r="1154">
          <cell r="A1154" t="str">
            <v>11.14.26</v>
          </cell>
          <cell r="B1154" t="str">
            <v>SUDECAP</v>
          </cell>
          <cell r="C1154" t="str">
            <v>DE FERRO ESMALTADO OCTOGONAL  3" X 3" P.THOMEU/EQUIVALENTE</v>
          </cell>
          <cell r="L1154" t="str">
            <v>UN</v>
          </cell>
          <cell r="M1154">
            <v>6.97</v>
          </cell>
        </row>
        <row r="1155">
          <cell r="A1155" t="str">
            <v>11.14.28</v>
          </cell>
          <cell r="B1155" t="str">
            <v>SUDECAP</v>
          </cell>
          <cell r="C1155" t="str">
            <v>DE FERRO ESMALTADO COM FUNDO MOVEL 2" P.THOMEU/EQUIVALENTE</v>
          </cell>
          <cell r="L1155" t="str">
            <v>UN</v>
          </cell>
          <cell r="M1155">
            <v>10.37</v>
          </cell>
        </row>
        <row r="1156">
          <cell r="A1156" t="str">
            <v>11.14.29</v>
          </cell>
          <cell r="B1156" t="str">
            <v>SUDECAP</v>
          </cell>
          <cell r="C1156" t="str">
            <v>DE FERRO ESMALTADO HEXAGONAL COM FUNDO MOVEL 3"</v>
          </cell>
          <cell r="L1156" t="str">
            <v>UN</v>
          </cell>
          <cell r="M1156">
            <v>7.43</v>
          </cell>
        </row>
        <row r="1157">
          <cell r="A1157" t="str">
            <v>11.14.30</v>
          </cell>
          <cell r="B1157" t="str">
            <v>SUDECAP</v>
          </cell>
          <cell r="C1157" t="str">
            <v>DE FERRO ESMALTADO COM FUNDO MOVEL 4" P.THOMEU/EQUIVALENTE</v>
          </cell>
          <cell r="L1157" t="str">
            <v>UN</v>
          </cell>
          <cell r="M1157">
            <v>8.87</v>
          </cell>
        </row>
        <row r="1158">
          <cell r="A1158" t="str">
            <v>11.14.31</v>
          </cell>
          <cell r="B1158" t="str">
            <v>SUDECAP</v>
          </cell>
          <cell r="C1158" t="str">
            <v>DE FERRO ESMALTADO C/FUNDO MOVEL OCTOGONAL DUPLO</v>
          </cell>
          <cell r="L1158" t="str">
            <v>UN</v>
          </cell>
          <cell r="M1158">
            <v>11.97</v>
          </cell>
        </row>
        <row r="1159">
          <cell r="A1159" t="str">
            <v>11.14.32</v>
          </cell>
          <cell r="B1159" t="str">
            <v>SUDECAP</v>
          </cell>
          <cell r="C1159" t="str">
            <v>CAIXA OCTOGONAL FUNDO MOVEL EM PVC 4"X4" AMARELA P/ELETRODUTO FLEXIVEL CORRUGADO</v>
          </cell>
          <cell r="L1159" t="str">
            <v>UN</v>
          </cell>
          <cell r="M1159">
            <v>13.65</v>
          </cell>
        </row>
        <row r="1160">
          <cell r="A1160" t="str">
            <v>11.14.34</v>
          </cell>
          <cell r="B1160" t="str">
            <v>SUDECAP</v>
          </cell>
          <cell r="C1160" t="str">
            <v>CAIXA DE PASSAGEM EM PVC 4"X2" AMARELA P/ELETRODUTO FLEXIVEL CORRUGADO</v>
          </cell>
          <cell r="L1160" t="str">
            <v>UN</v>
          </cell>
          <cell r="M1160">
            <v>6.3</v>
          </cell>
        </row>
        <row r="1161">
          <cell r="A1161" t="str">
            <v>11.14.35</v>
          </cell>
          <cell r="B1161" t="str">
            <v>SUDECAP</v>
          </cell>
          <cell r="C1161" t="str">
            <v>CAIXA DE EMBUTIR 4X2" REF. AQUATIC PIAL OU EQUIVALENTE</v>
          </cell>
          <cell r="L1161" t="str">
            <v>UN</v>
          </cell>
          <cell r="M1161">
            <v>61.61</v>
          </cell>
        </row>
        <row r="1162">
          <cell r="A1162" t="str">
            <v>11.14.37</v>
          </cell>
          <cell r="B1162" t="str">
            <v>SUDECAP</v>
          </cell>
          <cell r="C1162" t="str">
            <v>TIPO 1, 30X30X40CM C/FUNDO DE BRITA E TAMPA CONCR.</v>
          </cell>
          <cell r="L1162" t="str">
            <v>UN</v>
          </cell>
          <cell r="M1162">
            <v>189.26</v>
          </cell>
        </row>
        <row r="1163">
          <cell r="A1163" t="str">
            <v>11.14.38</v>
          </cell>
          <cell r="B1163" t="str">
            <v>SUDECAP</v>
          </cell>
          <cell r="C1163" t="str">
            <v>TIPO 2, 40x40x60CM C/FUNDO DE BRITA E TAMPA CONCR.</v>
          </cell>
          <cell r="L1163" t="str">
            <v>UN</v>
          </cell>
          <cell r="M1163">
            <v>294.21</v>
          </cell>
        </row>
        <row r="1164">
          <cell r="A1164" t="str">
            <v>11.14.39</v>
          </cell>
          <cell r="B1164" t="str">
            <v>SUDECAP</v>
          </cell>
          <cell r="C1164" t="str">
            <v>TIPO 3, 50x50x60CM C/FUNDO DE BRITA E TAMPA CONCR.</v>
          </cell>
          <cell r="L1164" t="str">
            <v>UN</v>
          </cell>
          <cell r="M1164">
            <v>347.81</v>
          </cell>
        </row>
        <row r="1165">
          <cell r="A1165" t="str">
            <v>11.14.40</v>
          </cell>
          <cell r="B1165" t="str">
            <v>SUDECAP</v>
          </cell>
          <cell r="C1165" t="str">
            <v>25X25X50CM C/ FUNDO DE BRITA E TAMPA DE CONCRETO</v>
          </cell>
          <cell r="L1165" t="str">
            <v>UN</v>
          </cell>
          <cell r="M1165">
            <v>303.27</v>
          </cell>
        </row>
        <row r="1166">
          <cell r="A1166" t="str">
            <v>11.14.42</v>
          </cell>
          <cell r="B1166" t="str">
            <v>SUDECAP</v>
          </cell>
          <cell r="C1166" t="str">
            <v>ALVEN. E CONC. 40X40X60CM C/TAMPA DE FERRO FUNDIDO</v>
          </cell>
          <cell r="L1166" t="str">
            <v>UN</v>
          </cell>
          <cell r="M1166">
            <v>524.93</v>
          </cell>
        </row>
        <row r="1167">
          <cell r="A1167" t="str">
            <v>11.14.44</v>
          </cell>
          <cell r="B1167" t="str">
            <v>SUDECAP</v>
          </cell>
          <cell r="C1167" t="str">
            <v>P/ REFLETOR TIPO 1, 70x70x50 CM, COM GRADE</v>
          </cell>
          <cell r="L1167" t="str">
            <v>UN</v>
          </cell>
          <cell r="M1167">
            <v>706.74</v>
          </cell>
        </row>
        <row r="1168">
          <cell r="A1168" t="str">
            <v>11.14.46</v>
          </cell>
          <cell r="B1168" t="str">
            <v>SUDECAP</v>
          </cell>
          <cell r="C1168" t="str">
            <v>P/ REFLETOR TIPO 2, 90x90x65 CM, COM GRADE</v>
          </cell>
          <cell r="L1168" t="str">
            <v>UN</v>
          </cell>
          <cell r="M1168">
            <v>1072.49</v>
          </cell>
        </row>
        <row r="1169">
          <cell r="A1169" t="str">
            <v>11.14.49</v>
          </cell>
          <cell r="B1169" t="str">
            <v>SUDECAP</v>
          </cell>
          <cell r="C1169" t="str">
            <v>TIPO ZA PASSEIO COM TAMPA ARTICULADA 28X28X40 CM</v>
          </cell>
          <cell r="L1169" t="str">
            <v>UN</v>
          </cell>
          <cell r="M1169">
            <v>227.64</v>
          </cell>
        </row>
        <row r="1170">
          <cell r="A1170" t="str">
            <v>11.14.50</v>
          </cell>
          <cell r="B1170" t="str">
            <v>SUDECAP</v>
          </cell>
          <cell r="C1170" t="str">
            <v>TIPO ZB PASSEIO COM TAMPA ARTICULADA 52X44X77 CM</v>
          </cell>
          <cell r="L1170" t="str">
            <v>UN</v>
          </cell>
          <cell r="M1170">
            <v>545.31</v>
          </cell>
        </row>
        <row r="1171">
          <cell r="A1171" t="str">
            <v>11.14.51</v>
          </cell>
          <cell r="B1171" t="str">
            <v>SUDECAP</v>
          </cell>
          <cell r="C1171" t="str">
            <v>TIPO ZC PASSEIO COM TAMPA ARTICULADA 90X90X82 CM</v>
          </cell>
          <cell r="L1171" t="str">
            <v>UN</v>
          </cell>
          <cell r="M1171">
            <v>1013.8</v>
          </cell>
        </row>
        <row r="1172">
          <cell r="A1172" t="str">
            <v>11.15</v>
          </cell>
          <cell r="B1172" t="str">
            <v>SUDECAP</v>
          </cell>
          <cell r="C1172" t="str">
            <v>QUADRO DISTRIBUIÇAO DE CIRCUITOS</v>
          </cell>
        </row>
        <row r="1173">
          <cell r="A1173" t="str">
            <v>11.15.01</v>
          </cell>
          <cell r="B1173" t="str">
            <v>SUDECAP</v>
          </cell>
          <cell r="C1173" t="str">
            <v>ATE 6 CIRCUITOS</v>
          </cell>
          <cell r="L1173" t="str">
            <v>UN</v>
          </cell>
          <cell r="M1173">
            <v>114.27</v>
          </cell>
        </row>
        <row r="1174">
          <cell r="A1174" t="str">
            <v>11.15.02</v>
          </cell>
          <cell r="B1174" t="str">
            <v>SUDECAP</v>
          </cell>
          <cell r="C1174" t="str">
            <v>ATE 12 CIRCUITOS</v>
          </cell>
          <cell r="L1174" t="str">
            <v>UN</v>
          </cell>
          <cell r="M1174">
            <v>133.22</v>
          </cell>
        </row>
        <row r="1175">
          <cell r="A1175" t="str">
            <v>11.15.31</v>
          </cell>
          <cell r="B1175" t="str">
            <v>SUDECAP</v>
          </cell>
          <cell r="C1175" t="str">
            <v>C/ BARRAMENTO 100A, 16 POSICOES - PADRAO DIN</v>
          </cell>
          <cell r="L1175" t="str">
            <v>UN</v>
          </cell>
          <cell r="M1175">
            <v>516.3</v>
          </cell>
        </row>
        <row r="1176">
          <cell r="A1176" t="str">
            <v>11.17</v>
          </cell>
          <cell r="B1176" t="str">
            <v>SUDECAP</v>
          </cell>
          <cell r="C1176" t="str">
            <v>CONDULETE </v>
          </cell>
        </row>
        <row r="1177">
          <cell r="A1177" t="str">
            <v>11.17.02</v>
          </cell>
          <cell r="B1177" t="str">
            <v>SUDECAP</v>
          </cell>
          <cell r="C1177" t="str">
            <v>CONDULETE D= 3/4"</v>
          </cell>
          <cell r="L1177" t="str">
            <v>UN</v>
          </cell>
          <cell r="M1177">
            <v>19.29</v>
          </cell>
        </row>
        <row r="1178">
          <cell r="A1178" t="str">
            <v>11.17.06</v>
          </cell>
          <cell r="B1178" t="str">
            <v>SUDECAP</v>
          </cell>
          <cell r="C1178" t="str">
            <v>CONDULETE D= 1"</v>
          </cell>
          <cell r="L1178" t="str">
            <v>UN</v>
          </cell>
          <cell r="M1178">
            <v>25.34</v>
          </cell>
        </row>
        <row r="1179">
          <cell r="A1179" t="str">
            <v>11.17.09</v>
          </cell>
          <cell r="B1179" t="str">
            <v>SUDECAP</v>
          </cell>
          <cell r="C1179" t="str">
            <v>CONDULETE D= 2"</v>
          </cell>
          <cell r="L1179" t="str">
            <v>UN</v>
          </cell>
          <cell r="M1179">
            <v>64.11</v>
          </cell>
        </row>
        <row r="1180">
          <cell r="A1180" t="str">
            <v>11.17.10</v>
          </cell>
          <cell r="B1180" t="str">
            <v>SUDECAP</v>
          </cell>
          <cell r="C1180" t="str">
            <v>CONDULETE DUPLO 3/4</v>
          </cell>
          <cell r="L1180" t="str">
            <v>UN</v>
          </cell>
          <cell r="M1180">
            <v>36.23</v>
          </cell>
        </row>
        <row r="1181">
          <cell r="A1181" t="str">
            <v>11.17.15</v>
          </cell>
          <cell r="B1181" t="str">
            <v>SUDECAP</v>
          </cell>
          <cell r="C1181" t="str">
            <v>TAMPA CEGA P/ CONDULETE D= 3/4"</v>
          </cell>
          <cell r="L1181" t="str">
            <v>UN</v>
          </cell>
          <cell r="M1181">
            <v>6.12</v>
          </cell>
        </row>
        <row r="1182">
          <cell r="A1182" t="str">
            <v>11.17.17</v>
          </cell>
          <cell r="B1182" t="str">
            <v>SUDECAP</v>
          </cell>
          <cell r="C1182" t="str">
            <v>CONJ. TAMPA E INTERRUPTOR SIMPLES P/ COND. 3/4"</v>
          </cell>
          <cell r="L1182" t="str">
            <v>UN</v>
          </cell>
          <cell r="M1182">
            <v>17.01</v>
          </cell>
        </row>
        <row r="1183">
          <cell r="A1183" t="str">
            <v>11.17.18</v>
          </cell>
          <cell r="B1183" t="str">
            <v>SUDECAP</v>
          </cell>
          <cell r="C1183" t="str">
            <v>CONJ. TAMPA E INTERRUPTOR PARALELO P/ COND. 3/4"</v>
          </cell>
          <cell r="L1183" t="str">
            <v>UN</v>
          </cell>
          <cell r="M1183">
            <v>16.89</v>
          </cell>
        </row>
        <row r="1184">
          <cell r="A1184" t="str">
            <v>11.17.20</v>
          </cell>
          <cell r="B1184" t="str">
            <v>SUDECAP</v>
          </cell>
          <cell r="C1184" t="str">
            <v>CONJ. TAMPA E 2 INTERRUPTOR SIMPLES P/COND. 3/4"</v>
          </cell>
          <cell r="L1184" t="str">
            <v>UN</v>
          </cell>
          <cell r="M1184">
            <v>23.69</v>
          </cell>
        </row>
        <row r="1185">
          <cell r="A1185" t="str">
            <v>11.17.28</v>
          </cell>
          <cell r="B1185" t="str">
            <v>SUDECAP</v>
          </cell>
          <cell r="C1185" t="str">
            <v>CONJ. TAMPA COM  TOMADA  PADRÃO BRASILEIRO EM CONDULETE</v>
          </cell>
          <cell r="L1185" t="str">
            <v>UN</v>
          </cell>
          <cell r="M1185">
            <v>23.41</v>
          </cell>
        </row>
        <row r="1186">
          <cell r="A1186" t="str">
            <v>11.17.30</v>
          </cell>
          <cell r="B1186" t="str">
            <v>SUDECAP</v>
          </cell>
          <cell r="C1186" t="str">
            <v>CJ TAMPA C/ 1 TOMADA 2P+T E UNIVERSAL</v>
          </cell>
          <cell r="L1186" t="str">
            <v>UN</v>
          </cell>
          <cell r="M1186">
            <v>17.08</v>
          </cell>
        </row>
        <row r="1187">
          <cell r="A1187" t="str">
            <v>11.17.36</v>
          </cell>
          <cell r="B1187" t="str">
            <v>SUDECAP</v>
          </cell>
          <cell r="C1187" t="str">
            <v>CONJ. TAMPA C/  INTER E TOMADA PADRAO BRASILEIRO EM CONDULETE</v>
          </cell>
          <cell r="L1187" t="str">
            <v>UN</v>
          </cell>
          <cell r="M1187">
            <v>24.98</v>
          </cell>
        </row>
        <row r="1188">
          <cell r="A1188" t="str">
            <v>11.18</v>
          </cell>
          <cell r="B1188" t="str">
            <v>SUDECAP</v>
          </cell>
          <cell r="C1188" t="str">
            <v>DISJUNTOR TERMOMAGNETICO (240V-60HRZ) - PADRAO NEMA</v>
          </cell>
        </row>
        <row r="1189">
          <cell r="A1189" t="str">
            <v>11.18.07</v>
          </cell>
          <cell r="B1189" t="str">
            <v>SUDECAP</v>
          </cell>
          <cell r="C1189" t="str">
            <v>MONOPOLAR 5KA 40A</v>
          </cell>
          <cell r="L1189" t="str">
            <v>UN</v>
          </cell>
          <cell r="M1189">
            <v>35.61</v>
          </cell>
        </row>
        <row r="1190">
          <cell r="A1190" t="str">
            <v>11.18.10</v>
          </cell>
          <cell r="B1190" t="str">
            <v>SUDECAP</v>
          </cell>
          <cell r="C1190" t="str">
            <v>MONOPOLAR 5KA 70A</v>
          </cell>
          <cell r="L1190" t="str">
            <v>UN</v>
          </cell>
          <cell r="M1190">
            <v>50.98</v>
          </cell>
        </row>
        <row r="1191">
          <cell r="A1191" t="str">
            <v>11.18.16</v>
          </cell>
          <cell r="B1191" t="str">
            <v>SUDECAP</v>
          </cell>
          <cell r="C1191" t="str">
            <v>BIPOLAR 10KA 40A</v>
          </cell>
          <cell r="L1191" t="str">
            <v>UN</v>
          </cell>
          <cell r="M1191">
            <v>93.25</v>
          </cell>
        </row>
        <row r="1192">
          <cell r="A1192" t="str">
            <v>11.18.18</v>
          </cell>
          <cell r="B1192" t="str">
            <v>SUDECAP</v>
          </cell>
          <cell r="C1192" t="str">
            <v>BIPOLAR 10KA 60A</v>
          </cell>
          <cell r="L1192" t="str">
            <v>UN</v>
          </cell>
          <cell r="M1192">
            <v>110.47</v>
          </cell>
        </row>
        <row r="1193">
          <cell r="A1193" t="str">
            <v>11.18.28</v>
          </cell>
          <cell r="B1193" t="str">
            <v>SUDECAP</v>
          </cell>
          <cell r="C1193" t="str">
            <v>TRIPOLAR 10KA 40A</v>
          </cell>
          <cell r="L1193" t="str">
            <v>UN</v>
          </cell>
          <cell r="M1193">
            <v>109.45</v>
          </cell>
        </row>
        <row r="1194">
          <cell r="A1194" t="str">
            <v>11.18.30</v>
          </cell>
          <cell r="B1194" t="str">
            <v>SUDECAP</v>
          </cell>
          <cell r="C1194" t="str">
            <v>TRIPOLAR 10KA 60A</v>
          </cell>
          <cell r="L1194" t="str">
            <v>UN</v>
          </cell>
          <cell r="M1194">
            <v>113.53</v>
          </cell>
        </row>
        <row r="1195">
          <cell r="A1195" t="str">
            <v>11.18.31</v>
          </cell>
          <cell r="B1195" t="str">
            <v>SUDECAP</v>
          </cell>
          <cell r="C1195" t="str">
            <v>TRIPOLAR 10KA 70A</v>
          </cell>
          <cell r="L1195" t="str">
            <v>UN</v>
          </cell>
          <cell r="M1195">
            <v>153.09</v>
          </cell>
        </row>
        <row r="1196">
          <cell r="A1196" t="str">
            <v>11.18.33</v>
          </cell>
          <cell r="B1196" t="str">
            <v>SUDECAP</v>
          </cell>
          <cell r="C1196" t="str">
            <v>TRIPOLAR 10KA 100A</v>
          </cell>
          <cell r="L1196" t="str">
            <v>UN</v>
          </cell>
          <cell r="M1196">
            <v>145.57</v>
          </cell>
        </row>
        <row r="1197">
          <cell r="A1197" t="str">
            <v>11.18.34</v>
          </cell>
          <cell r="B1197" t="str">
            <v>SUDECAP</v>
          </cell>
          <cell r="C1197" t="str">
            <v>TRIPOLAR 10KA 120A</v>
          </cell>
          <cell r="L1197" t="str">
            <v>UN</v>
          </cell>
          <cell r="M1197">
            <v>388.28</v>
          </cell>
        </row>
        <row r="1198">
          <cell r="A1198" t="str">
            <v>11.18.36</v>
          </cell>
          <cell r="B1198" t="str">
            <v>SUDECAP</v>
          </cell>
          <cell r="C1198" t="str">
            <v>TRIPOLAR 10KA 150A</v>
          </cell>
          <cell r="L1198" t="str">
            <v>UN</v>
          </cell>
          <cell r="M1198">
            <v>419.8</v>
          </cell>
        </row>
        <row r="1199">
          <cell r="A1199" t="str">
            <v>11.18.37</v>
          </cell>
          <cell r="B1199" t="str">
            <v>SUDECAP</v>
          </cell>
          <cell r="C1199" t="str">
            <v>TRIPOLAR 10KA 175A</v>
          </cell>
          <cell r="L1199" t="str">
            <v>UN</v>
          </cell>
          <cell r="M1199">
            <v>434.14</v>
          </cell>
        </row>
        <row r="1200">
          <cell r="A1200" t="str">
            <v>11.18.38</v>
          </cell>
          <cell r="B1200" t="str">
            <v>SUDECAP</v>
          </cell>
          <cell r="C1200" t="str">
            <v>TRIPOLAR 10KA 200A</v>
          </cell>
          <cell r="L1200" t="str">
            <v>UN</v>
          </cell>
          <cell r="M1200">
            <v>456.35</v>
          </cell>
        </row>
        <row r="1201">
          <cell r="A1201" t="str">
            <v>11.19</v>
          </cell>
          <cell r="B1201" t="str">
            <v>SUDECAP</v>
          </cell>
          <cell r="C1201" t="str">
            <v>DISJUNTOR TERMOMAGNETICO (240V-60HRZ) PADRAO DIN</v>
          </cell>
        </row>
        <row r="1202">
          <cell r="A1202" t="str">
            <v>11.19.01</v>
          </cell>
          <cell r="B1202" t="str">
            <v>SUDECAP</v>
          </cell>
          <cell r="C1202" t="str">
            <v>MONOPOLAR 10A</v>
          </cell>
          <cell r="L1202" t="str">
            <v>UN</v>
          </cell>
          <cell r="M1202">
            <v>16.91</v>
          </cell>
        </row>
        <row r="1203">
          <cell r="A1203" t="str">
            <v>11.19.02</v>
          </cell>
          <cell r="B1203" t="str">
            <v>SUDECAP</v>
          </cell>
          <cell r="C1203" t="str">
            <v>MONOPOLAR 16A</v>
          </cell>
          <cell r="L1203" t="str">
            <v>UN</v>
          </cell>
          <cell r="M1203">
            <v>16.91</v>
          </cell>
        </row>
        <row r="1204">
          <cell r="A1204" t="str">
            <v>11.19.03</v>
          </cell>
          <cell r="B1204" t="str">
            <v>SUDECAP</v>
          </cell>
          <cell r="C1204" t="str">
            <v>MONOPOLAR 20A</v>
          </cell>
          <cell r="L1204" t="str">
            <v>UN</v>
          </cell>
          <cell r="M1204">
            <v>16.91</v>
          </cell>
        </row>
        <row r="1205">
          <cell r="A1205" t="str">
            <v>11.19.04</v>
          </cell>
          <cell r="B1205" t="str">
            <v>SUDECAP</v>
          </cell>
          <cell r="C1205" t="str">
            <v>MONOPOLAR 25A</v>
          </cell>
          <cell r="L1205" t="str">
            <v>UN</v>
          </cell>
          <cell r="M1205">
            <v>16.91</v>
          </cell>
        </row>
        <row r="1206">
          <cell r="A1206" t="str">
            <v>11.19.05</v>
          </cell>
          <cell r="B1206" t="str">
            <v>SUDECAP</v>
          </cell>
          <cell r="C1206" t="str">
            <v>MONOPOLAR 32A</v>
          </cell>
          <cell r="L1206" t="str">
            <v>UN</v>
          </cell>
          <cell r="M1206">
            <v>16.91</v>
          </cell>
        </row>
        <row r="1207">
          <cell r="A1207" t="str">
            <v>11.19.06</v>
          </cell>
          <cell r="B1207" t="str">
            <v>SUDECAP</v>
          </cell>
          <cell r="C1207" t="str">
            <v>MONOPOLAR 40A</v>
          </cell>
          <cell r="L1207" t="str">
            <v>UN</v>
          </cell>
          <cell r="M1207">
            <v>20.68</v>
          </cell>
        </row>
        <row r="1208">
          <cell r="A1208" t="str">
            <v>11.19.07</v>
          </cell>
          <cell r="B1208" t="str">
            <v>SUDECAP</v>
          </cell>
          <cell r="C1208" t="str">
            <v>MONOPOLAR 50A</v>
          </cell>
          <cell r="L1208" t="str">
            <v>UN</v>
          </cell>
          <cell r="M1208">
            <v>20.68</v>
          </cell>
        </row>
        <row r="1209">
          <cell r="A1209" t="str">
            <v>11.19.08</v>
          </cell>
          <cell r="B1209" t="str">
            <v>SUDECAP</v>
          </cell>
          <cell r="C1209" t="str">
            <v>MONOPOLAR 63A</v>
          </cell>
          <cell r="L1209" t="str">
            <v>UN</v>
          </cell>
          <cell r="M1209">
            <v>33.06</v>
          </cell>
        </row>
        <row r="1210">
          <cell r="A1210" t="str">
            <v>11.19.09</v>
          </cell>
          <cell r="B1210" t="str">
            <v>SUDECAP</v>
          </cell>
          <cell r="C1210" t="str">
            <v>BIPOLAR 10A</v>
          </cell>
          <cell r="L1210" t="str">
            <v>UN</v>
          </cell>
          <cell r="M1210">
            <v>49.13</v>
          </cell>
        </row>
        <row r="1211">
          <cell r="A1211" t="str">
            <v>11.19.10</v>
          </cell>
          <cell r="B1211" t="str">
            <v>SUDECAP</v>
          </cell>
          <cell r="C1211" t="str">
            <v>BIPOLAR 16A</v>
          </cell>
          <cell r="L1211" t="str">
            <v>UN</v>
          </cell>
          <cell r="M1211">
            <v>52.63</v>
          </cell>
        </row>
        <row r="1212">
          <cell r="A1212" t="str">
            <v>11.19.11</v>
          </cell>
          <cell r="B1212" t="str">
            <v>SUDECAP</v>
          </cell>
          <cell r="C1212" t="str">
            <v>BIPOLAR 20A</v>
          </cell>
          <cell r="L1212" t="str">
            <v>UN</v>
          </cell>
          <cell r="M1212">
            <v>58.48</v>
          </cell>
        </row>
        <row r="1213">
          <cell r="A1213" t="str">
            <v>11.19.12</v>
          </cell>
          <cell r="B1213" t="str">
            <v>SUDECAP</v>
          </cell>
          <cell r="C1213" t="str">
            <v>BIPOLAR 25A</v>
          </cell>
          <cell r="L1213" t="str">
            <v>UN</v>
          </cell>
          <cell r="M1213">
            <v>58.48</v>
          </cell>
        </row>
        <row r="1214">
          <cell r="A1214" t="str">
            <v>11.19.13</v>
          </cell>
          <cell r="B1214" t="str">
            <v>SUDECAP</v>
          </cell>
          <cell r="C1214" t="str">
            <v>BIPOLAR 32A</v>
          </cell>
          <cell r="L1214" t="str">
            <v>UN</v>
          </cell>
          <cell r="M1214">
            <v>52.63</v>
          </cell>
        </row>
        <row r="1215">
          <cell r="A1215" t="str">
            <v>11.19.14</v>
          </cell>
          <cell r="B1215" t="str">
            <v>SUDECAP</v>
          </cell>
          <cell r="C1215" t="str">
            <v>BIPOLAR 40A</v>
          </cell>
          <cell r="L1215" t="str">
            <v>UN</v>
          </cell>
          <cell r="M1215">
            <v>58.48</v>
          </cell>
        </row>
        <row r="1216">
          <cell r="A1216" t="str">
            <v>11.19.15</v>
          </cell>
          <cell r="B1216" t="str">
            <v>SUDECAP</v>
          </cell>
          <cell r="C1216" t="str">
            <v>BIPOLAR 50A</v>
          </cell>
          <cell r="L1216" t="str">
            <v>UN</v>
          </cell>
          <cell r="M1216">
            <v>65.84</v>
          </cell>
        </row>
        <row r="1217">
          <cell r="A1217" t="str">
            <v>11.19.16</v>
          </cell>
          <cell r="B1217" t="str">
            <v>SUDECAP</v>
          </cell>
          <cell r="C1217" t="str">
            <v>BIPOLAR 63A</v>
          </cell>
          <cell r="L1217" t="str">
            <v>UN</v>
          </cell>
          <cell r="M1217">
            <v>90</v>
          </cell>
        </row>
        <row r="1218">
          <cell r="A1218" t="str">
            <v>11.19.17</v>
          </cell>
          <cell r="B1218" t="str">
            <v>SUDECAP</v>
          </cell>
          <cell r="C1218" t="str">
            <v>TRIPOLAR 10A</v>
          </cell>
          <cell r="L1218" t="str">
            <v>UN</v>
          </cell>
          <cell r="M1218">
            <v>69.42</v>
          </cell>
        </row>
        <row r="1219">
          <cell r="A1219" t="str">
            <v>11.19.18</v>
          </cell>
          <cell r="B1219" t="str">
            <v>SUDECAP</v>
          </cell>
          <cell r="C1219" t="str">
            <v>TRIPOLAR 16A</v>
          </cell>
          <cell r="L1219" t="str">
            <v>UN</v>
          </cell>
          <cell r="M1219">
            <v>69.42</v>
          </cell>
        </row>
        <row r="1220">
          <cell r="A1220" t="str">
            <v>11.19.19</v>
          </cell>
          <cell r="B1220" t="str">
            <v>SUDECAP</v>
          </cell>
          <cell r="C1220" t="str">
            <v>TRIPOLAR 20A</v>
          </cell>
          <cell r="L1220" t="str">
            <v>UN</v>
          </cell>
          <cell r="M1220">
            <v>69.42</v>
          </cell>
        </row>
        <row r="1221">
          <cell r="A1221" t="str">
            <v>11.19.20</v>
          </cell>
          <cell r="B1221" t="str">
            <v>SUDECAP</v>
          </cell>
          <cell r="C1221" t="str">
            <v>TRIPOLAR 25A</v>
          </cell>
          <cell r="L1221" t="str">
            <v>UN</v>
          </cell>
          <cell r="M1221">
            <v>67.56</v>
          </cell>
        </row>
        <row r="1222">
          <cell r="A1222" t="str">
            <v>11.19.21</v>
          </cell>
          <cell r="B1222" t="str">
            <v>SUDECAP</v>
          </cell>
          <cell r="C1222" t="str">
            <v>TRIPOLAR 32A</v>
          </cell>
          <cell r="L1222" t="str">
            <v>UN</v>
          </cell>
          <cell r="M1222">
            <v>69.42</v>
          </cell>
        </row>
        <row r="1223">
          <cell r="A1223" t="str">
            <v>11.19.22</v>
          </cell>
          <cell r="B1223" t="str">
            <v>SUDECAP</v>
          </cell>
          <cell r="C1223" t="str">
            <v>TRIPOLAR 40A</v>
          </cell>
          <cell r="L1223" t="str">
            <v>UN</v>
          </cell>
          <cell r="M1223">
            <v>69.42</v>
          </cell>
        </row>
        <row r="1224">
          <cell r="A1224" t="str">
            <v>11.19.23</v>
          </cell>
          <cell r="B1224" t="str">
            <v>SUDECAP</v>
          </cell>
          <cell r="C1224" t="str">
            <v>TRIPOLAR 50A</v>
          </cell>
          <cell r="L1224" t="str">
            <v>UN</v>
          </cell>
          <cell r="M1224">
            <v>69.42</v>
          </cell>
        </row>
        <row r="1225">
          <cell r="A1225" t="str">
            <v>11.19.24</v>
          </cell>
          <cell r="B1225" t="str">
            <v>SUDECAP</v>
          </cell>
          <cell r="C1225" t="str">
            <v>TRIPOLAR 63A</v>
          </cell>
          <cell r="L1225" t="str">
            <v>UN</v>
          </cell>
          <cell r="M1225">
            <v>86.76</v>
          </cell>
        </row>
        <row r="1226">
          <cell r="A1226" t="str">
            <v>11.20</v>
          </cell>
          <cell r="B1226" t="str">
            <v>SUDECAP</v>
          </cell>
          <cell r="C1226" t="str">
            <v>INTERRUPTOR DIFERENCIAL RESIDUAL</v>
          </cell>
        </row>
        <row r="1227">
          <cell r="A1227" t="str">
            <v>11.20.01</v>
          </cell>
          <cell r="B1227" t="str">
            <v>SUDECAP</v>
          </cell>
          <cell r="C1227" t="str">
            <v>BIPOLAR 25A-30MA,2MOD.REF:WRX22530 ELETROMAR/EQUIVALENTE</v>
          </cell>
          <cell r="L1227" t="str">
            <v>UN</v>
          </cell>
          <cell r="M1227">
            <v>170.67</v>
          </cell>
        </row>
        <row r="1228">
          <cell r="A1228" t="str">
            <v>11.20.02</v>
          </cell>
          <cell r="B1228" t="str">
            <v>SUDECAP</v>
          </cell>
          <cell r="C1228" t="str">
            <v>BIPOLAR 40A-30MA, 2 MOD. REF. WRX 24030 ELETROMAR OU EQUIVALENTE</v>
          </cell>
          <cell r="L1228" t="str">
            <v>UN</v>
          </cell>
          <cell r="M1228">
            <v>187.59</v>
          </cell>
        </row>
        <row r="1229">
          <cell r="A1229" t="str">
            <v>11.22</v>
          </cell>
          <cell r="B1229" t="str">
            <v>SUDECAP</v>
          </cell>
          <cell r="C1229" t="str">
            <v>CHAVE/FUSIVEL/RELE FOTOELETR. TECNOWATT OU EQUIVALENTE</v>
          </cell>
        </row>
        <row r="1230">
          <cell r="A1230" t="str">
            <v>11.22.01</v>
          </cell>
          <cell r="B1230" t="str">
            <v>SUDECAP</v>
          </cell>
          <cell r="C1230" t="str">
            <v>RELE FOTOELETRICO 1200VA RM-10 - 120V OU EQUIVALENTE</v>
          </cell>
          <cell r="L1230" t="str">
            <v>UN</v>
          </cell>
          <cell r="M1230">
            <v>51.77</v>
          </cell>
        </row>
        <row r="1231">
          <cell r="A1231" t="str">
            <v>11.22.02</v>
          </cell>
          <cell r="B1231" t="str">
            <v>SUDECAP</v>
          </cell>
          <cell r="C1231" t="str">
            <v>RELE FOTOELETRICO 1800VA RM-10 - 220V OU EQUIVALENTE</v>
          </cell>
          <cell r="L1231" t="str">
            <v>UN</v>
          </cell>
          <cell r="M1231">
            <v>42.06</v>
          </cell>
        </row>
        <row r="1232">
          <cell r="A1232" t="str">
            <v>11.22.03</v>
          </cell>
          <cell r="B1232" t="str">
            <v>SUDECAP</v>
          </cell>
          <cell r="C1232" t="str">
            <v>BASE P/ RELE FOTOELETRICO</v>
          </cell>
          <cell r="L1232" t="str">
            <v>UN</v>
          </cell>
          <cell r="M1232">
            <v>17.83</v>
          </cell>
        </row>
        <row r="1233">
          <cell r="A1233" t="str">
            <v>11.22.05</v>
          </cell>
          <cell r="B1233" t="str">
            <v>SUDECAP</v>
          </cell>
          <cell r="C1233" t="str">
            <v>CHAVE MAGNETICA EXTERNA 1 X 30 A  MOD. 6904 OU EQUIVALENTE</v>
          </cell>
          <cell r="L1233" t="str">
            <v>UN</v>
          </cell>
          <cell r="M1233">
            <v>210.34</v>
          </cell>
        </row>
        <row r="1234">
          <cell r="A1234" t="str">
            <v>11.22.06</v>
          </cell>
          <cell r="B1234" t="str">
            <v>SUDECAP</v>
          </cell>
          <cell r="C1234" t="str">
            <v>CHAVE MAGNETICA EXTERNA 1 X 50 A  MOD. 6905 OU EQUIVALENTE</v>
          </cell>
          <cell r="L1234" t="str">
            <v>UN</v>
          </cell>
          <cell r="M1234">
            <v>219.38</v>
          </cell>
        </row>
        <row r="1235">
          <cell r="A1235" t="str">
            <v>11.22.07</v>
          </cell>
          <cell r="B1235" t="str">
            <v>SUDECAP</v>
          </cell>
          <cell r="C1235" t="str">
            <v>CHAVE MAGNETICA EXTERNA 2 X 30 A  MOD. 6906 OU EQUIVALENTE</v>
          </cell>
          <cell r="L1235" t="str">
            <v>UN</v>
          </cell>
          <cell r="M1235">
            <v>239.91</v>
          </cell>
        </row>
        <row r="1236">
          <cell r="A1236" t="str">
            <v>11.23</v>
          </cell>
          <cell r="B1236" t="str">
            <v>SUDECAP</v>
          </cell>
          <cell r="C1236" t="str">
            <v>FIO COM ISOLAMENTO NÃO HALOGÊNO 750V</v>
          </cell>
        </row>
        <row r="1237">
          <cell r="A1237" t="str">
            <v>11.23.04</v>
          </cell>
          <cell r="B1237" t="str">
            <v>SUDECAP</v>
          </cell>
          <cell r="C1237" t="str">
            <v>CONDUTOR #  1,5 MM2</v>
          </cell>
          <cell r="L1237" t="str">
            <v>M</v>
          </cell>
          <cell r="M1237">
            <v>1.64</v>
          </cell>
        </row>
        <row r="1238">
          <cell r="A1238" t="str">
            <v>11.23.05</v>
          </cell>
          <cell r="B1238" t="str">
            <v>SUDECAP</v>
          </cell>
          <cell r="C1238" t="str">
            <v>CONDUTOR #  2,5 MM2</v>
          </cell>
          <cell r="L1238" t="str">
            <v>M</v>
          </cell>
          <cell r="M1238">
            <v>2.72</v>
          </cell>
        </row>
        <row r="1239">
          <cell r="A1239" t="str">
            <v>11.23.06</v>
          </cell>
          <cell r="B1239" t="str">
            <v>SUDECAP</v>
          </cell>
          <cell r="C1239" t="str">
            <v>CONDUTOR #  4,0 MM2</v>
          </cell>
          <cell r="L1239" t="str">
            <v>M</v>
          </cell>
          <cell r="M1239">
            <v>4.28</v>
          </cell>
        </row>
        <row r="1240">
          <cell r="A1240" t="str">
            <v>11.23.07</v>
          </cell>
          <cell r="B1240" t="str">
            <v>SUDECAP</v>
          </cell>
          <cell r="C1240" t="str">
            <v>CONDUTOR #  6,0 MM2</v>
          </cell>
          <cell r="L1240" t="str">
            <v>M</v>
          </cell>
          <cell r="M1240">
            <v>5.44</v>
          </cell>
        </row>
        <row r="1241">
          <cell r="A1241" t="str">
            <v>11.23.08</v>
          </cell>
          <cell r="B1241" t="str">
            <v>SUDECAP</v>
          </cell>
          <cell r="C1241" t="str">
            <v>CONDUTOR # 10,0 MM2</v>
          </cell>
          <cell r="L1241" t="str">
            <v>M</v>
          </cell>
          <cell r="M1241">
            <v>8.72</v>
          </cell>
        </row>
        <row r="1242">
          <cell r="A1242" t="str">
            <v>11.24</v>
          </cell>
          <cell r="B1242" t="str">
            <v>SUDECAP</v>
          </cell>
          <cell r="C1242" t="str">
            <v>CABO FLEXÍVEL NÃO HALOGÊNO</v>
          </cell>
        </row>
        <row r="1243">
          <cell r="A1243" t="str">
            <v>11.24.04</v>
          </cell>
          <cell r="B1243" t="str">
            <v>SUDECAP</v>
          </cell>
          <cell r="C1243" t="str">
            <v>#   1,5 MM2, ISOLAMENTO 750V</v>
          </cell>
          <cell r="L1243" t="str">
            <v>M</v>
          </cell>
          <cell r="M1243">
            <v>1.76</v>
          </cell>
        </row>
        <row r="1244">
          <cell r="A1244" t="str">
            <v>11.24.05</v>
          </cell>
          <cell r="B1244" t="str">
            <v>SUDECAP</v>
          </cell>
          <cell r="C1244" t="str">
            <v>#   2,5 MM2, ISOLAMENTO 750V</v>
          </cell>
          <cell r="L1244" t="str">
            <v>M</v>
          </cell>
          <cell r="M1244">
            <v>2.62</v>
          </cell>
        </row>
        <row r="1245">
          <cell r="A1245" t="str">
            <v>11.24.06</v>
          </cell>
          <cell r="B1245" t="str">
            <v>SUDECAP</v>
          </cell>
          <cell r="C1245" t="str">
            <v>#   4,0 MM2, ISOLAMENTO 750V</v>
          </cell>
          <cell r="L1245" t="str">
            <v>M</v>
          </cell>
          <cell r="M1245">
            <v>3.73</v>
          </cell>
        </row>
        <row r="1246">
          <cell r="A1246" t="str">
            <v>11.24.07</v>
          </cell>
          <cell r="B1246" t="str">
            <v>SUDECAP</v>
          </cell>
          <cell r="C1246" t="str">
            <v>#   6,0 MM2, ISOLAMENTO 750V</v>
          </cell>
          <cell r="L1246" t="str">
            <v>M</v>
          </cell>
          <cell r="M1246">
            <v>5.36</v>
          </cell>
        </row>
        <row r="1247">
          <cell r="A1247" t="str">
            <v>11.24.08</v>
          </cell>
          <cell r="B1247" t="str">
            <v>SUDECAP</v>
          </cell>
          <cell r="C1247" t="str">
            <v>#  10,0 MM2, ISOLAMENTO 750V</v>
          </cell>
          <cell r="L1247" t="str">
            <v>M</v>
          </cell>
          <cell r="M1247">
            <v>8.76</v>
          </cell>
        </row>
        <row r="1248">
          <cell r="A1248" t="str">
            <v>11.24.09</v>
          </cell>
          <cell r="B1248" t="str">
            <v>SUDECAP</v>
          </cell>
          <cell r="C1248" t="str">
            <v>#  16,0 MM2, ISOLAMENTO 750V</v>
          </cell>
          <cell r="L1248" t="str">
            <v>M</v>
          </cell>
          <cell r="M1248">
            <v>13.23</v>
          </cell>
        </row>
        <row r="1249">
          <cell r="A1249" t="str">
            <v>11.24.10</v>
          </cell>
          <cell r="B1249" t="str">
            <v>SUDECAP</v>
          </cell>
          <cell r="C1249" t="str">
            <v>#  25,0 MM2, ISOLAMENTO 750V</v>
          </cell>
          <cell r="L1249" t="str">
            <v>M</v>
          </cell>
          <cell r="M1249">
            <v>19.41</v>
          </cell>
        </row>
        <row r="1250">
          <cell r="A1250" t="str">
            <v>11.24.11</v>
          </cell>
          <cell r="B1250" t="str">
            <v>SUDECAP</v>
          </cell>
          <cell r="C1250" t="str">
            <v>#  35,0 MM2, ISOLAMENTO 750V</v>
          </cell>
          <cell r="L1250" t="str">
            <v>M</v>
          </cell>
          <cell r="M1250">
            <v>24.79</v>
          </cell>
        </row>
        <row r="1251">
          <cell r="A1251" t="str">
            <v>11.24.12</v>
          </cell>
          <cell r="B1251" t="str">
            <v>SUDECAP</v>
          </cell>
          <cell r="C1251" t="str">
            <v>#  50,0 MM2, ISOLAMENTO 750V</v>
          </cell>
          <cell r="L1251" t="str">
            <v>M</v>
          </cell>
          <cell r="M1251">
            <v>37.99</v>
          </cell>
        </row>
        <row r="1252">
          <cell r="A1252" t="str">
            <v>11.24.13</v>
          </cell>
          <cell r="B1252" t="str">
            <v>SUDECAP</v>
          </cell>
          <cell r="C1252" t="str">
            <v>#  70,0 MM2, ISOLAMENTO 750V</v>
          </cell>
          <cell r="L1252" t="str">
            <v>M</v>
          </cell>
          <cell r="M1252">
            <v>55.46</v>
          </cell>
        </row>
        <row r="1253">
          <cell r="A1253" t="str">
            <v>11.24.14</v>
          </cell>
          <cell r="B1253" t="str">
            <v>SUDECAP</v>
          </cell>
          <cell r="C1253" t="str">
            <v>#  95,0 MM2, ISOLAMENTO 750V</v>
          </cell>
          <cell r="L1253" t="str">
            <v>M</v>
          </cell>
          <cell r="M1253">
            <v>71.86</v>
          </cell>
        </row>
        <row r="1254">
          <cell r="A1254" t="str">
            <v>11.24.15</v>
          </cell>
          <cell r="B1254" t="str">
            <v>SUDECAP</v>
          </cell>
          <cell r="C1254" t="str">
            <v># 120,0 MM2, ISOLAMENTO 750V</v>
          </cell>
          <cell r="L1254" t="str">
            <v>M</v>
          </cell>
          <cell r="M1254">
            <v>92.35</v>
          </cell>
        </row>
        <row r="1255">
          <cell r="A1255" t="str">
            <v>11.24.40</v>
          </cell>
          <cell r="B1255" t="str">
            <v>SUDECAP</v>
          </cell>
          <cell r="C1255" t="str">
            <v>C/1 CONDUTOR # 1 X   1,5 MM2, ISOLAMENTO 1KV</v>
          </cell>
          <cell r="L1255" t="str">
            <v>M</v>
          </cell>
          <cell r="M1255">
            <v>2.05</v>
          </cell>
        </row>
        <row r="1256">
          <cell r="A1256" t="str">
            <v>11.24.41</v>
          </cell>
          <cell r="B1256" t="str">
            <v>SUDECAP</v>
          </cell>
          <cell r="C1256" t="str">
            <v>C/1 CONDUTOR # 1 X   2,5 MM2, ISOLAMENTO 1KV</v>
          </cell>
          <cell r="L1256" t="str">
            <v>M</v>
          </cell>
          <cell r="M1256">
            <v>3.02</v>
          </cell>
        </row>
        <row r="1257">
          <cell r="A1257" t="str">
            <v>11.24.42</v>
          </cell>
          <cell r="B1257" t="str">
            <v>SUDECAP</v>
          </cell>
          <cell r="C1257" t="str">
            <v>C/1 CONDUTOR # 1 X   4,0 MM2, ISOLAMENTO 1KV</v>
          </cell>
          <cell r="L1257" t="str">
            <v>M</v>
          </cell>
          <cell r="M1257">
            <v>4.16</v>
          </cell>
        </row>
        <row r="1258">
          <cell r="A1258" t="str">
            <v>11.24.43</v>
          </cell>
          <cell r="B1258" t="str">
            <v>SUDECAP</v>
          </cell>
          <cell r="C1258" t="str">
            <v>C/1 CONDUTOR # 1 X   6,0 MM2, ISOLAMENTO 1KV</v>
          </cell>
          <cell r="L1258" t="str">
            <v>M</v>
          </cell>
          <cell r="M1258">
            <v>5.84</v>
          </cell>
        </row>
        <row r="1259">
          <cell r="A1259" t="str">
            <v>11.24.44</v>
          </cell>
          <cell r="B1259" t="str">
            <v>SUDECAP</v>
          </cell>
          <cell r="C1259" t="str">
            <v>C/1 CONDUTOR # 1 X  10,0 MM2, ISOLAMENTO 1KV</v>
          </cell>
          <cell r="L1259" t="str">
            <v>M</v>
          </cell>
          <cell r="M1259">
            <v>9</v>
          </cell>
        </row>
        <row r="1260">
          <cell r="A1260" t="str">
            <v>11.24.45</v>
          </cell>
          <cell r="B1260" t="str">
            <v>SUDECAP</v>
          </cell>
          <cell r="C1260" t="str">
            <v>C/1 CONDUTOR # 1 X  16,0 MM2, ISOLAMENTO 1KV</v>
          </cell>
          <cell r="L1260" t="str">
            <v>M</v>
          </cell>
          <cell r="M1260">
            <v>13.54</v>
          </cell>
        </row>
        <row r="1261">
          <cell r="A1261" t="str">
            <v>11.24.46</v>
          </cell>
          <cell r="B1261" t="str">
            <v>SUDECAP</v>
          </cell>
          <cell r="C1261" t="str">
            <v>C/1 CONDUTOR # 1 X  25,0 MM2, ISOLAMENTO 1KV</v>
          </cell>
          <cell r="L1261" t="str">
            <v>M</v>
          </cell>
          <cell r="M1261">
            <v>20.09</v>
          </cell>
        </row>
        <row r="1262">
          <cell r="A1262" t="str">
            <v>11.24.47</v>
          </cell>
          <cell r="B1262" t="str">
            <v>SUDECAP</v>
          </cell>
          <cell r="C1262" t="str">
            <v>C/1 CONDUTOR # 1 X  35,0 MM2, ISOLAMENTO 1KV</v>
          </cell>
          <cell r="L1262" t="str">
            <v>M</v>
          </cell>
          <cell r="M1262">
            <v>27.2</v>
          </cell>
        </row>
        <row r="1263">
          <cell r="A1263" t="str">
            <v>11.24.48</v>
          </cell>
          <cell r="B1263" t="str">
            <v>SUDECAP</v>
          </cell>
          <cell r="C1263" t="str">
            <v>C/1 CONDUTOR # 1 X  50,0 MM2, ISOLAMENTO 1KV</v>
          </cell>
          <cell r="L1263" t="str">
            <v>M</v>
          </cell>
          <cell r="M1263">
            <v>37.73</v>
          </cell>
        </row>
        <row r="1264">
          <cell r="A1264" t="str">
            <v>11.24.49</v>
          </cell>
          <cell r="B1264" t="str">
            <v>SUDECAP</v>
          </cell>
          <cell r="C1264" t="str">
            <v>C/1 CONDUTOR # 1 X  70,0 MM2, ISOLAMENTO 1KV</v>
          </cell>
          <cell r="L1264" t="str">
            <v>M</v>
          </cell>
          <cell r="M1264">
            <v>53.57</v>
          </cell>
        </row>
        <row r="1265">
          <cell r="A1265" t="str">
            <v>11.24.50</v>
          </cell>
          <cell r="B1265" t="str">
            <v>SUDECAP</v>
          </cell>
          <cell r="C1265" t="str">
            <v>C/1 CONDUTOR # 1 X  95,0 MM2, ISOLAMENTO 1KV</v>
          </cell>
          <cell r="L1265" t="str">
            <v>M</v>
          </cell>
          <cell r="M1265">
            <v>73.75</v>
          </cell>
        </row>
        <row r="1266">
          <cell r="A1266" t="str">
            <v>11.24.51</v>
          </cell>
          <cell r="B1266" t="str">
            <v>SUDECAP</v>
          </cell>
          <cell r="C1266" t="str">
            <v>C/1 CONDUTOR # 1 X 120,0 MM2, ISOLAMENTO 1KV</v>
          </cell>
          <cell r="L1266" t="str">
            <v>M</v>
          </cell>
          <cell r="M1266">
            <v>93.61</v>
          </cell>
        </row>
        <row r="1267">
          <cell r="A1267" t="str">
            <v>11.24.52</v>
          </cell>
          <cell r="B1267" t="str">
            <v>SUDECAP</v>
          </cell>
          <cell r="C1267" t="str">
            <v>C/1 CONDUTOR # 1 X 150,0 MM2, ISOLAMENTO 1KV</v>
          </cell>
          <cell r="L1267" t="str">
            <v>M</v>
          </cell>
          <cell r="M1267">
            <v>115.66</v>
          </cell>
        </row>
        <row r="1268">
          <cell r="A1268" t="str">
            <v>11.24.53</v>
          </cell>
          <cell r="B1268" t="str">
            <v>SUDECAP</v>
          </cell>
          <cell r="C1268" t="str">
            <v>C/1 CONDUTOR # 1 X 185,0 MM2, ISOLAMENTO 1KV</v>
          </cell>
          <cell r="L1268" t="str">
            <v>M</v>
          </cell>
          <cell r="M1268">
            <v>130.51</v>
          </cell>
        </row>
        <row r="1269">
          <cell r="A1269" t="str">
            <v>11.24.54</v>
          </cell>
          <cell r="B1269" t="str">
            <v>SUDECAP</v>
          </cell>
          <cell r="C1269" t="str">
            <v>C/1 CONDUTOR # 1 X 240,0 MM2, ISOLAMENTO 1KV</v>
          </cell>
          <cell r="L1269" t="str">
            <v>M</v>
          </cell>
          <cell r="M1269">
            <v>178.62</v>
          </cell>
        </row>
        <row r="1270">
          <cell r="A1270" t="str">
            <v>11.30</v>
          </cell>
          <cell r="B1270" t="str">
            <v>SUDECAP</v>
          </cell>
          <cell r="C1270" t="str">
            <v>INTERRUPTOR, TOMADA E ACESS. SILENTOQUE PIAL/EQUIVALENTE</v>
          </cell>
        </row>
        <row r="1271">
          <cell r="A1271" t="str">
            <v>11.30.13</v>
          </cell>
          <cell r="B1271" t="str">
            <v>SUDECAP</v>
          </cell>
          <cell r="C1271" t="str">
            <v>INTERRUPTOR SIMPLES  10A/250V R.1000 SEM PLACA OU EQUIVALENTE</v>
          </cell>
          <cell r="L1271" t="str">
            <v>UN</v>
          </cell>
          <cell r="M1271">
            <v>10.6</v>
          </cell>
        </row>
        <row r="1272">
          <cell r="A1272" t="str">
            <v>11.30.14</v>
          </cell>
          <cell r="B1272" t="str">
            <v>SUDECAP</v>
          </cell>
          <cell r="C1272" t="str">
            <v>INTERRUPTOR PARALELO 10A/250V R.1001 SEM PLACA OU EQUIVALENTE</v>
          </cell>
          <cell r="L1272" t="str">
            <v>UN</v>
          </cell>
          <cell r="M1272">
            <v>10.48</v>
          </cell>
        </row>
        <row r="1273">
          <cell r="A1273" t="str">
            <v>11.30.21</v>
          </cell>
          <cell r="B1273" t="str">
            <v>SUDECAP</v>
          </cell>
          <cell r="C1273" t="str">
            <v>TOMADA 10A/250V-2P   SEM PLACA R.54328 SILENTOQUE OU EQUIVALENTE</v>
          </cell>
          <cell r="L1273" t="str">
            <v>UN</v>
          </cell>
          <cell r="M1273">
            <v>8.56</v>
          </cell>
        </row>
        <row r="1274">
          <cell r="A1274" t="str">
            <v>11.30.22</v>
          </cell>
          <cell r="B1274" t="str">
            <v>SUDECAP</v>
          </cell>
          <cell r="C1274" t="str">
            <v>TOMADA 2P+T 10A-250V, S/ PLACA REF.685044 P.LEGRAN OU EQUIVALENTE</v>
          </cell>
          <cell r="L1274" t="str">
            <v>UN</v>
          </cell>
          <cell r="M1274">
            <v>12.36</v>
          </cell>
        </row>
        <row r="1275">
          <cell r="A1275" t="str">
            <v>11.30.23</v>
          </cell>
          <cell r="B1275" t="str">
            <v>SUDECAP</v>
          </cell>
          <cell r="C1275" t="str">
            <v>TOMADA 2P+T 20A-250V, SEM PLACA R.54333 OU EQUIVALENTE</v>
          </cell>
          <cell r="L1275" t="str">
            <v>UN</v>
          </cell>
          <cell r="M1275">
            <v>14.98</v>
          </cell>
        </row>
        <row r="1276">
          <cell r="A1276" t="str">
            <v>11.30.38</v>
          </cell>
          <cell r="B1276" t="str">
            <v>SUDECAP</v>
          </cell>
          <cell r="C1276" t="str">
            <v>CONJ. COM 2 INTER. SIMPLES R.2000 SEM PLACA OU EQUIVALENTE</v>
          </cell>
          <cell r="L1276" t="str">
            <v>UN</v>
          </cell>
          <cell r="M1276">
            <v>20.66</v>
          </cell>
        </row>
        <row r="1277">
          <cell r="A1277" t="str">
            <v>11.30.39</v>
          </cell>
          <cell r="B1277" t="str">
            <v>SUDECAP</v>
          </cell>
          <cell r="C1277" t="str">
            <v>CONJ. 1 INTER.SIMPLES + 1 PARALELO R.2001 S/ PLACA OU EQUIVALENTE</v>
          </cell>
          <cell r="L1277" t="str">
            <v>UN</v>
          </cell>
          <cell r="M1277">
            <v>25.03</v>
          </cell>
        </row>
        <row r="1278">
          <cell r="A1278" t="str">
            <v>11.30.40</v>
          </cell>
          <cell r="B1278" t="str">
            <v>SUDECAP</v>
          </cell>
          <cell r="C1278" t="str">
            <v>CONJUNTO 2 INTERRUPTORES PARALELOS S/ PLACA R.2014 OU EQUIVALENTE</v>
          </cell>
          <cell r="L1278" t="str">
            <v>UN</v>
          </cell>
          <cell r="M1278">
            <v>21.39</v>
          </cell>
        </row>
        <row r="1279">
          <cell r="A1279" t="str">
            <v>11.30.44</v>
          </cell>
          <cell r="B1279" t="str">
            <v>SUDECAP</v>
          </cell>
          <cell r="C1279" t="str">
            <v>CONJUNTO 3 INTERRUPTORES SIMPLES SEM PLACA R.3000 OU EQUIVALENTE</v>
          </cell>
          <cell r="L1279" t="str">
            <v>UN</v>
          </cell>
          <cell r="M1279">
            <v>25.16</v>
          </cell>
        </row>
        <row r="1280">
          <cell r="A1280" t="str">
            <v>11.30.45</v>
          </cell>
          <cell r="B1280" t="str">
            <v>SUDECAP</v>
          </cell>
          <cell r="C1280" t="str">
            <v>CONJ 2 INTERRUP. SIMPLES+1 PARALELO SEM PLACA</v>
          </cell>
          <cell r="L1280" t="str">
            <v>UN</v>
          </cell>
          <cell r="M1280">
            <v>28.58</v>
          </cell>
        </row>
        <row r="1281">
          <cell r="A1281" t="str">
            <v>11.30.46</v>
          </cell>
          <cell r="B1281" t="str">
            <v>SUDECAP</v>
          </cell>
          <cell r="C1281" t="str">
            <v>CONJ 1 INTERRUP. SIMPLES+2 PARALELOS SEM PLACA</v>
          </cell>
          <cell r="L1281" t="str">
            <v>UN</v>
          </cell>
          <cell r="M1281">
            <v>29.78</v>
          </cell>
        </row>
        <row r="1282">
          <cell r="A1282" t="str">
            <v>11.30.49</v>
          </cell>
          <cell r="B1282" t="str">
            <v>SUDECAP</v>
          </cell>
          <cell r="C1282" t="str">
            <v>PLACA TERMOPLASTICA CINZA 4X4" CEGA PIAL OU EQUIVALENTE</v>
          </cell>
          <cell r="L1282" t="str">
            <v>UN</v>
          </cell>
          <cell r="M1282">
            <v>7.32</v>
          </cell>
        </row>
        <row r="1283">
          <cell r="A1283" t="str">
            <v>11.30.50</v>
          </cell>
          <cell r="B1283" t="str">
            <v>SUDECAP</v>
          </cell>
          <cell r="C1283" t="str">
            <v>PLACA TERMOPLASTICA 2X4" COM FURO CENTRAL PIAL/SIM OU EQUIVALENTE</v>
          </cell>
          <cell r="L1283" t="str">
            <v>UN</v>
          </cell>
          <cell r="M1283">
            <v>6.76</v>
          </cell>
        </row>
        <row r="1284">
          <cell r="A1284" t="str">
            <v>11.30.51</v>
          </cell>
          <cell r="B1284" t="str">
            <v>SUDECAP</v>
          </cell>
          <cell r="C1284" t="str">
            <v>PLACA TERMOPLASTICA CINZA PARA CAIXA 2" X 4"</v>
          </cell>
          <cell r="L1284" t="str">
            <v>UN</v>
          </cell>
          <cell r="M1284">
            <v>5.41</v>
          </cell>
        </row>
        <row r="1285">
          <cell r="A1285" t="str">
            <v>11.30.52</v>
          </cell>
          <cell r="B1285" t="str">
            <v>SUDECAP</v>
          </cell>
          <cell r="C1285" t="str">
            <v>PLACA TERMOPLASTICA CINZA PARA CAIXA 4" X 4"</v>
          </cell>
          <cell r="L1285" t="str">
            <v>UN</v>
          </cell>
          <cell r="M1285">
            <v>7.32</v>
          </cell>
        </row>
        <row r="1286">
          <cell r="A1286" t="str">
            <v>11.31</v>
          </cell>
          <cell r="B1286" t="str">
            <v>SUDECAP</v>
          </cell>
          <cell r="C1286" t="str">
            <v>INTERRUPTOR, TOMADA E ACESSORIO-LINHA DECORATIVA</v>
          </cell>
        </row>
        <row r="1287">
          <cell r="A1287" t="str">
            <v>11.31.01</v>
          </cell>
          <cell r="B1287" t="str">
            <v>SUDECAP</v>
          </cell>
          <cell r="C1287" t="str">
            <v>INTER. SIMPLES (1MOD) 10A-250V-R.6110 00 PIAL/EQUIVALENTE</v>
          </cell>
          <cell r="L1287" t="str">
            <v>UN</v>
          </cell>
          <cell r="M1287">
            <v>16.75</v>
          </cell>
        </row>
        <row r="1288">
          <cell r="A1288" t="str">
            <v>11.31.02</v>
          </cell>
          <cell r="B1288" t="str">
            <v>SUDECAP</v>
          </cell>
          <cell r="C1288" t="str">
            <v>INTER. PARAL. (1MOD) 10A-250V-R.6110 01 PIAL/EQUIVALENTE</v>
          </cell>
          <cell r="L1288" t="str">
            <v>UN</v>
          </cell>
          <cell r="M1288">
            <v>14.18</v>
          </cell>
        </row>
        <row r="1289">
          <cell r="A1289" t="str">
            <v>11.31.03</v>
          </cell>
          <cell r="B1289" t="str">
            <v>SUDECAP</v>
          </cell>
          <cell r="C1289" t="str">
            <v>INTER. BIP. SIMPLES (1MOD) 10A-250V-R.6120 05 PIAL OU EQUIVALENTE</v>
          </cell>
          <cell r="L1289" t="str">
            <v>UN</v>
          </cell>
          <cell r="M1289">
            <v>34.3</v>
          </cell>
        </row>
        <row r="1290">
          <cell r="A1290" t="str">
            <v>11.31.04</v>
          </cell>
          <cell r="B1290" t="str">
            <v>SUDECAP</v>
          </cell>
          <cell r="C1290" t="str">
            <v>INTER. INTERM. (1MOD) 10A-250V-R.6120 07 PIAL/EQUIVALENTE</v>
          </cell>
          <cell r="L1290" t="str">
            <v>UN</v>
          </cell>
          <cell r="M1290">
            <v>20.21</v>
          </cell>
        </row>
        <row r="1291">
          <cell r="A1291" t="str">
            <v>11.31.06</v>
          </cell>
          <cell r="B1291" t="str">
            <v>SUDECAP</v>
          </cell>
          <cell r="C1291" t="str">
            <v>TOM. 2P UNIV. (1 MOD) 10A-250V R .6150 40 PIAL/EQUIVALENTE</v>
          </cell>
          <cell r="L1291" t="str">
            <v>UN</v>
          </cell>
          <cell r="M1291">
            <v>14.19</v>
          </cell>
        </row>
        <row r="1292">
          <cell r="A1292" t="str">
            <v>11.31.07</v>
          </cell>
          <cell r="B1292" t="str">
            <v>SUDECAP</v>
          </cell>
          <cell r="C1292" t="str">
            <v>TOM. 2P+T UNIV.(2 MOD) 20A-250V R.6150 60 PIAL/EQUIVALENTE</v>
          </cell>
          <cell r="L1292" t="str">
            <v>UN</v>
          </cell>
          <cell r="M1292">
            <v>23.5</v>
          </cell>
        </row>
        <row r="1293">
          <cell r="A1293" t="str">
            <v>11.31.09</v>
          </cell>
          <cell r="B1293" t="str">
            <v>SUDECAP</v>
          </cell>
          <cell r="C1293" t="str">
            <v>CIGARRA 50/60HZ 127V - R.6110 40 PIAL/EQUIVALENTE</v>
          </cell>
          <cell r="L1293" t="str">
            <v>UN</v>
          </cell>
          <cell r="M1293">
            <v>23.41</v>
          </cell>
        </row>
        <row r="1294">
          <cell r="A1294" t="str">
            <v>11.31.10</v>
          </cell>
          <cell r="B1294" t="str">
            <v>SUDECAP</v>
          </cell>
          <cell r="C1294" t="str">
            <v>ACESS.SAIDA FIO D=11MM (1 MOD) R.6110 48 PIAL/EQUIVALENTE</v>
          </cell>
          <cell r="L1294" t="str">
            <v>UN</v>
          </cell>
          <cell r="M1294">
            <v>5.04</v>
          </cell>
        </row>
        <row r="1295">
          <cell r="A1295" t="str">
            <v>11.31.11</v>
          </cell>
          <cell r="B1295" t="str">
            <v>SUDECAP</v>
          </cell>
          <cell r="C1295" t="str">
            <v>PULSADOR P/ CAMPAINHA (1 MOD) 2A-250V R.61002 PIAL OU EQUIVALENTE</v>
          </cell>
          <cell r="L1295" t="str">
            <v>UN</v>
          </cell>
          <cell r="M1295">
            <v>13.58</v>
          </cell>
        </row>
        <row r="1296">
          <cell r="A1296" t="str">
            <v>11.31.12</v>
          </cell>
          <cell r="B1296" t="str">
            <v>SUDECAP</v>
          </cell>
          <cell r="C1296" t="str">
            <v>SUPORTE P/ CX 2X4" (I MOD VERT) R.6121 21 PIAL/EQUIVALENTE</v>
          </cell>
          <cell r="L1296" t="str">
            <v>UN</v>
          </cell>
          <cell r="M1296">
            <v>4.62</v>
          </cell>
        </row>
        <row r="1297">
          <cell r="A1297" t="str">
            <v>11.31.13</v>
          </cell>
          <cell r="B1297" t="str">
            <v>SUDECAP</v>
          </cell>
          <cell r="C1297" t="str">
            <v>SUPORTE P/ CX 2X4"(ATE 3 MOD) R.6121 22 PIAL/EQUIVALENTE</v>
          </cell>
          <cell r="L1297" t="str">
            <v>UN</v>
          </cell>
          <cell r="M1297">
            <v>4.62</v>
          </cell>
        </row>
        <row r="1298">
          <cell r="A1298" t="str">
            <v>11.31.14</v>
          </cell>
          <cell r="B1298" t="str">
            <v>SUDECAP</v>
          </cell>
          <cell r="C1298" t="str">
            <v>SUPORTE P/ CX 4X4"(ATE 6 MOD.)R.6121 24 PIAL/EQUIVALENTE</v>
          </cell>
          <cell r="L1298" t="str">
            <v>UN</v>
          </cell>
          <cell r="M1298">
            <v>6.02</v>
          </cell>
        </row>
        <row r="1299">
          <cell r="A1299" t="str">
            <v>11.31.15</v>
          </cell>
          <cell r="B1299" t="str">
            <v>SUDECAP</v>
          </cell>
          <cell r="C1299" t="str">
            <v>PLACA P/CX. 2X4"-LINHA PIALPLUS, PIAL/EQUIVALENTE</v>
          </cell>
          <cell r="L1299" t="str">
            <v>UN</v>
          </cell>
          <cell r="M1299">
            <v>5.14</v>
          </cell>
        </row>
        <row r="1300">
          <cell r="A1300" t="str">
            <v>11.31.16</v>
          </cell>
          <cell r="B1300" t="str">
            <v>SUDECAP</v>
          </cell>
          <cell r="C1300" t="str">
            <v>PLACA P/CX. 4X4"-LINHA PIALPLUS, PIAL/EQUIVALENTE</v>
          </cell>
          <cell r="L1300" t="str">
            <v>UN</v>
          </cell>
          <cell r="M1300">
            <v>7.32</v>
          </cell>
        </row>
        <row r="1301">
          <cell r="A1301" t="str">
            <v>11.37</v>
          </cell>
          <cell r="B1301" t="str">
            <v>SUDECAP</v>
          </cell>
          <cell r="C1301" t="str">
            <v>LUMINARIA SOBREPOR P/LAMP.FLUOR, REFLETOR ALUMINI0</v>
          </cell>
        </row>
        <row r="1302">
          <cell r="A1302" t="str">
            <v>11.37.02</v>
          </cell>
          <cell r="B1302" t="str">
            <v>SUDECAP</v>
          </cell>
          <cell r="C1302" t="str">
            <v>1X16W SOQUETE ANTIVIBRAT. REF.3540 ITAIM OU EQUIV.</v>
          </cell>
          <cell r="L1302" t="str">
            <v>UN</v>
          </cell>
          <cell r="M1302">
            <v>101.96</v>
          </cell>
        </row>
        <row r="1303">
          <cell r="A1303" t="str">
            <v>11.37.06</v>
          </cell>
          <cell r="B1303" t="str">
            <v>SUDECAP</v>
          </cell>
          <cell r="C1303" t="str">
            <v>2X14W SOQUETE ANTIVIBRAT. REF.3007 ITAIM OU EQUIV.</v>
          </cell>
          <cell r="L1303" t="str">
            <v>UN</v>
          </cell>
          <cell r="M1303">
            <v>108.05</v>
          </cell>
        </row>
        <row r="1304">
          <cell r="A1304" t="str">
            <v>11.37.07</v>
          </cell>
          <cell r="B1304" t="str">
            <v>SUDECAP</v>
          </cell>
          <cell r="C1304" t="str">
            <v>2X16W SOQUETE ANTIVIBRAT. REF.3540 ITAIM OU EQUIV.</v>
          </cell>
          <cell r="L1304" t="str">
            <v>UN</v>
          </cell>
          <cell r="M1304">
            <v>142.51</v>
          </cell>
        </row>
        <row r="1305">
          <cell r="A1305" t="str">
            <v>11.37.08</v>
          </cell>
          <cell r="B1305" t="str">
            <v>SUDECAP</v>
          </cell>
          <cell r="C1305" t="str">
            <v>2X28W SOQUETE ANTIVIBRAT. REF.3007 ITAIM OU EQUIV.</v>
          </cell>
          <cell r="L1305" t="str">
            <v>UN</v>
          </cell>
          <cell r="M1305">
            <v>53.9</v>
          </cell>
        </row>
        <row r="1306">
          <cell r="A1306" t="str">
            <v>11.37.20</v>
          </cell>
          <cell r="B1306" t="str">
            <v>SUDECAP</v>
          </cell>
          <cell r="C1306" t="str">
            <v>2X32W SOQUETE ANTIVIBRAT. REF.3540 ITAIM OU EQUIV.</v>
          </cell>
          <cell r="L1306" t="str">
            <v>UN</v>
          </cell>
          <cell r="M1306">
            <v>153.14</v>
          </cell>
        </row>
        <row r="1307">
          <cell r="A1307" t="str">
            <v>11.37.21</v>
          </cell>
          <cell r="B1307" t="str">
            <v>SUDECAP</v>
          </cell>
          <cell r="C1307" t="str">
            <v>2X10W COMPLETA 60CM (LAMPADA LED E SOQUETE)</v>
          </cell>
          <cell r="L1307" t="str">
            <v>CJ</v>
          </cell>
          <cell r="M1307">
            <v>176</v>
          </cell>
        </row>
        <row r="1308">
          <cell r="A1308" t="str">
            <v>11.37.22</v>
          </cell>
          <cell r="B1308" t="str">
            <v>SUDECAP</v>
          </cell>
          <cell r="C1308" t="str">
            <v>2X18W COMPLETA 60CM (LAMPADA LED E SOQUETE)</v>
          </cell>
          <cell r="L1308" t="str">
            <v>CJ</v>
          </cell>
          <cell r="M1308">
            <v>213.86</v>
          </cell>
        </row>
        <row r="1309">
          <cell r="A1309" t="str">
            <v>11.37.24</v>
          </cell>
          <cell r="B1309" t="str">
            <v>SUDECAP</v>
          </cell>
          <cell r="C1309" t="str">
            <v>2X18W COMPLETA 120CM (LAMPADA LED E SOQUETE)</v>
          </cell>
          <cell r="L1309" t="str">
            <v>CJ</v>
          </cell>
          <cell r="M1309">
            <v>230.49</v>
          </cell>
        </row>
        <row r="1310">
          <cell r="A1310" t="str">
            <v>11.37.28</v>
          </cell>
          <cell r="B1310" t="str">
            <v>SUDECAP</v>
          </cell>
          <cell r="C1310" t="str">
            <v>LUMINARIA EMERG FAROIS DUPLOS HALOGENIO 55W WETZEL OU EQUIVALENTE</v>
          </cell>
          <cell r="L1310" t="str">
            <v>UN</v>
          </cell>
          <cell r="M1310">
            <v>241.9</v>
          </cell>
        </row>
        <row r="1311">
          <cell r="A1311" t="str">
            <v>11.37.29</v>
          </cell>
          <cell r="B1311" t="str">
            <v>SUDECAP</v>
          </cell>
          <cell r="C1311" t="str">
            <v>2X18W CIRCULAR COMPACTA REF.BLENDA ITAIM/EQUIV.</v>
          </cell>
          <cell r="L1311" t="str">
            <v>UN</v>
          </cell>
          <cell r="M1311">
            <v>65.83</v>
          </cell>
        </row>
        <row r="1312">
          <cell r="A1312" t="str">
            <v>11.37.30</v>
          </cell>
          <cell r="B1312" t="str">
            <v>SUDECAP</v>
          </cell>
          <cell r="C1312" t="str">
            <v>2X32W FLUORESC. SOBREPOR REF.LPT-22 ITAIM OU EQUIV</v>
          </cell>
          <cell r="L1312" t="str">
            <v>UN</v>
          </cell>
          <cell r="M1312">
            <v>198.81</v>
          </cell>
        </row>
        <row r="1313">
          <cell r="A1313" t="str">
            <v>11.37.31</v>
          </cell>
          <cell r="B1313" t="str">
            <v>SUDECAP</v>
          </cell>
          <cell r="C1313" t="str">
            <v>2X32W/127W SOBREPOR REF.OCT 1369 INDELPA OU EQUIV.</v>
          </cell>
          <cell r="L1313" t="str">
            <v>UN</v>
          </cell>
          <cell r="M1313">
            <v>224.51</v>
          </cell>
        </row>
        <row r="1314">
          <cell r="A1314" t="str">
            <v>11.38</v>
          </cell>
          <cell r="B1314" t="str">
            <v>SUDECAP</v>
          </cell>
          <cell r="C1314" t="str">
            <v>LUMINARIA EMBUTIR P/LAMP. FLUOR. REFLETOR ALUMINIO</v>
          </cell>
        </row>
        <row r="1315">
          <cell r="A1315" t="str">
            <v>11.38.02</v>
          </cell>
          <cell r="B1315" t="str">
            <v>SUDECAP</v>
          </cell>
          <cell r="C1315" t="str">
            <v>1X16W SOQUETE ANTIVIBRAT. REF.2540 ITAIM OU EQUIV.</v>
          </cell>
          <cell r="L1315" t="str">
            <v>UN</v>
          </cell>
          <cell r="M1315">
            <v>106.48</v>
          </cell>
        </row>
        <row r="1316">
          <cell r="A1316" t="str">
            <v>11.38.03</v>
          </cell>
          <cell r="B1316" t="str">
            <v>SUDECAP</v>
          </cell>
          <cell r="C1316" t="str">
            <v>1X28W SOQUETE ANTIVIBRAT. REF.2837 ITAIM OU EQUIV.</v>
          </cell>
          <cell r="L1316" t="str">
            <v>UN</v>
          </cell>
          <cell r="M1316">
            <v>262.46</v>
          </cell>
        </row>
        <row r="1317">
          <cell r="A1317" t="str">
            <v>11.38.04</v>
          </cell>
          <cell r="B1317" t="str">
            <v>SUDECAP</v>
          </cell>
          <cell r="C1317" t="str">
            <v>1X32W SOQUETE ANTIVIBRAT. REF.2540 ITAIM OU EQUIV.</v>
          </cell>
          <cell r="L1317" t="str">
            <v>UN</v>
          </cell>
          <cell r="M1317">
            <v>167.75</v>
          </cell>
        </row>
        <row r="1318">
          <cell r="A1318" t="str">
            <v>11.38.05</v>
          </cell>
          <cell r="B1318" t="str">
            <v>SUDECAP</v>
          </cell>
          <cell r="C1318" t="str">
            <v>2X14W SOQUETE ANTIVIBRAT. REF.2007 ITAIM OU EQUIV.</v>
          </cell>
          <cell r="L1318" t="str">
            <v>UN</v>
          </cell>
          <cell r="M1318">
            <v>127.43</v>
          </cell>
        </row>
        <row r="1319">
          <cell r="A1319" t="str">
            <v>11.38.06</v>
          </cell>
          <cell r="B1319" t="str">
            <v>SUDECAP</v>
          </cell>
          <cell r="C1319" t="str">
            <v>2X16W SOQUETE ANTIVIBRAT. REF.2540 ITAIM OU EQUIV.</v>
          </cell>
          <cell r="L1319" t="str">
            <v>UN</v>
          </cell>
          <cell r="M1319">
            <v>116.15</v>
          </cell>
        </row>
        <row r="1320">
          <cell r="A1320" t="str">
            <v>11.38.07</v>
          </cell>
          <cell r="B1320" t="str">
            <v>SUDECAP</v>
          </cell>
          <cell r="C1320" t="str">
            <v>2X28W SOQUETE ANTIVIBRAT. REF.2007 ITAIM OU EQUIV.</v>
          </cell>
          <cell r="L1320" t="str">
            <v>UN</v>
          </cell>
          <cell r="M1320">
            <v>151.79</v>
          </cell>
        </row>
        <row r="1321">
          <cell r="A1321" t="str">
            <v>11.38.08</v>
          </cell>
          <cell r="B1321" t="str">
            <v>SUDECAP</v>
          </cell>
          <cell r="C1321" t="str">
            <v>2X32W SOQUETE ANTIVIBRAT. REF.2540 ITAIM OU EQUIV.</v>
          </cell>
          <cell r="L1321" t="str">
            <v>UN</v>
          </cell>
          <cell r="M1321">
            <v>173.34</v>
          </cell>
        </row>
        <row r="1322">
          <cell r="A1322" t="str">
            <v>11.38.09</v>
          </cell>
          <cell r="B1322" t="str">
            <v>SUDECAP</v>
          </cell>
          <cell r="C1322" t="str">
            <v>2X10W COMPLETA 60CM (LAMPADA LED E SOQUETE)</v>
          </cell>
          <cell r="L1322" t="str">
            <v>UN</v>
          </cell>
          <cell r="M1322">
            <v>195.38</v>
          </cell>
        </row>
        <row r="1323">
          <cell r="A1323" t="str">
            <v>11.38.10</v>
          </cell>
          <cell r="B1323" t="str">
            <v>SUDECAP</v>
          </cell>
          <cell r="C1323" t="str">
            <v>2X18W COMPLETA 60CM (LAMPADA LED E SOQUETE)</v>
          </cell>
          <cell r="L1323" t="str">
            <v>UN</v>
          </cell>
          <cell r="M1323">
            <v>187.5</v>
          </cell>
        </row>
        <row r="1324">
          <cell r="A1324" t="str">
            <v>11.38.12</v>
          </cell>
          <cell r="B1324" t="str">
            <v>SUDECAP</v>
          </cell>
          <cell r="C1324" t="str">
            <v>2X18W COMPLETA 120CM (LAMPADA LED E SOQUETE)</v>
          </cell>
          <cell r="L1324" t="str">
            <v>UN</v>
          </cell>
          <cell r="M1324">
            <v>250.69</v>
          </cell>
        </row>
        <row r="1325">
          <cell r="A1325" t="str">
            <v>11.43</v>
          </cell>
          <cell r="B1325" t="str">
            <v>SUDECAP</v>
          </cell>
          <cell r="C1325" t="str">
            <v>LUMINARIA PARA TETO</v>
          </cell>
        </row>
        <row r="1326">
          <cell r="A1326" t="str">
            <v>11.43.02</v>
          </cell>
          <cell r="B1326" t="str">
            <v>SUDECAP</v>
          </cell>
          <cell r="C1326" t="str">
            <v>GLOBO VIDRO ESFERICO LEITOSO 10X20 CM</v>
          </cell>
          <cell r="L1326" t="str">
            <v>UN</v>
          </cell>
          <cell r="M1326">
            <v>81.83</v>
          </cell>
        </row>
        <row r="1327">
          <cell r="A1327" t="str">
            <v>11.45</v>
          </cell>
          <cell r="B1327" t="str">
            <v>SUDECAP</v>
          </cell>
          <cell r="C1327" t="str">
            <v>ARANDELA</v>
          </cell>
        </row>
        <row r="1328">
          <cell r="A1328" t="str">
            <v>11.45.01</v>
          </cell>
          <cell r="B1328" t="str">
            <v>SUDECAP</v>
          </cell>
          <cell r="C1328" t="str">
            <v>ARANDEA EXTERNA P/ 1 LAMP. FLUORESC. COMPACTA 20W</v>
          </cell>
          <cell r="L1328" t="str">
            <v>UN</v>
          </cell>
          <cell r="M1328">
            <v>82.61</v>
          </cell>
        </row>
        <row r="1329">
          <cell r="A1329" t="str">
            <v>11.45.02</v>
          </cell>
          <cell r="B1329" t="str">
            <v>SUDECAP</v>
          </cell>
          <cell r="C1329" t="str">
            <v>ARAND. P/ LAMP. FLUOR.ELETRON. 20W REF.ITAIM EQUIV</v>
          </cell>
          <cell r="L1329" t="str">
            <v>UN</v>
          </cell>
          <cell r="M1329">
            <v>41.05</v>
          </cell>
        </row>
        <row r="1330">
          <cell r="A1330" t="str">
            <v>11.45.46</v>
          </cell>
          <cell r="B1330" t="str">
            <v>SUDECAP</v>
          </cell>
          <cell r="C1330" t="str">
            <v>TIPO TARTARUGA - LUMIFOR OU EQUIVALENTE</v>
          </cell>
          <cell r="L1330" t="str">
            <v>UN</v>
          </cell>
          <cell r="M1330">
            <v>47.15</v>
          </cell>
        </row>
        <row r="1331">
          <cell r="A1331" t="str">
            <v>11.54</v>
          </cell>
          <cell r="B1331" t="str">
            <v>SUDECAP</v>
          </cell>
          <cell r="C1331" t="str">
            <v>PROJETORES PARA QUADRAS E CAMPOS DE FUTEBOL</v>
          </cell>
        </row>
        <row r="1332">
          <cell r="A1332" t="str">
            <v>11.54.02</v>
          </cell>
          <cell r="B1332" t="str">
            <v>SUDECAP</v>
          </cell>
          <cell r="C1332" t="str">
            <v>P/ 1 LAMP.VM,VS,400 MOD.PL 400-MA TECNOWAT/EQUIVALENTE</v>
          </cell>
          <cell r="L1332" t="str">
            <v>UN</v>
          </cell>
          <cell r="M1332">
            <v>86.07</v>
          </cell>
        </row>
        <row r="1333">
          <cell r="A1333" t="str">
            <v>11.54.03</v>
          </cell>
          <cell r="B1333" t="str">
            <v>SUDECAP</v>
          </cell>
          <cell r="C1333" t="str">
            <v>P/ 1 LAMP.VM,VS 400 C/BASE MOD.PL 400-MVR TECNOWAT OU EQUIVALENTE</v>
          </cell>
          <cell r="L1333" t="str">
            <v>UN</v>
          </cell>
          <cell r="M1333">
            <v>133.35</v>
          </cell>
        </row>
        <row r="1334">
          <cell r="A1334" t="str">
            <v>11.55</v>
          </cell>
          <cell r="B1334" t="str">
            <v>SUDECAP</v>
          </cell>
          <cell r="C1334" t="str">
            <v>COMPLEMENTOS PARA LUMINARIAS</v>
          </cell>
        </row>
        <row r="1335">
          <cell r="A1335" t="str">
            <v>11.55.01</v>
          </cell>
          <cell r="B1335" t="str">
            <v>SUDECAP</v>
          </cell>
          <cell r="C1335" t="str">
            <v>RECEPTACULO DE PORCELANA NORMAL E-27</v>
          </cell>
          <cell r="L1335" t="str">
            <v>UN</v>
          </cell>
          <cell r="M1335">
            <v>13.39</v>
          </cell>
        </row>
        <row r="1336">
          <cell r="A1336" t="str">
            <v>11.55.02</v>
          </cell>
          <cell r="B1336" t="str">
            <v>SUDECAP</v>
          </cell>
          <cell r="C1336" t="str">
            <v>RECEPTACULO DE PORCELANA E40</v>
          </cell>
          <cell r="L1336" t="str">
            <v>UN</v>
          </cell>
          <cell r="M1336">
            <v>15.8</v>
          </cell>
        </row>
        <row r="1337">
          <cell r="A1337" t="str">
            <v>11.55.04</v>
          </cell>
          <cell r="B1337" t="str">
            <v>SUDECAP</v>
          </cell>
          <cell r="C1337" t="str">
            <v>SUPORTE LUMINARIA PETALA SL-1/2 TOPO 114MM TECNOW. OU EQUIVALENTE</v>
          </cell>
          <cell r="L1337" t="str">
            <v>UN</v>
          </cell>
          <cell r="M1337">
            <v>138.83</v>
          </cell>
        </row>
        <row r="1338">
          <cell r="A1338" t="str">
            <v>11.55.06</v>
          </cell>
          <cell r="B1338" t="str">
            <v>SUDECAP</v>
          </cell>
          <cell r="C1338" t="str">
            <v>SUPORTE LUMINARIA PETALA SL-2/2 TOPO 114MM TECNOW. OU EQUIVALENTE</v>
          </cell>
          <cell r="L1338" t="str">
            <v>UN</v>
          </cell>
          <cell r="M1338">
            <v>148.83</v>
          </cell>
        </row>
        <row r="1339">
          <cell r="A1339" t="str">
            <v>11.55.08</v>
          </cell>
          <cell r="B1339" t="str">
            <v>SUDECAP</v>
          </cell>
          <cell r="C1339" t="str">
            <v>SUPORTE LUMINARIA PETALA SL-3/2 TOPO 114MM TECNOW. OU EQUIVALENTE</v>
          </cell>
          <cell r="L1339" t="str">
            <v>UN</v>
          </cell>
          <cell r="M1339">
            <v>186.83</v>
          </cell>
        </row>
        <row r="1340">
          <cell r="A1340" t="str">
            <v>11.55.20</v>
          </cell>
          <cell r="B1340" t="str">
            <v>SUDECAP</v>
          </cell>
          <cell r="C1340" t="str">
            <v>SOQUETE PARA LAMPADA FLUORESCENTE</v>
          </cell>
          <cell r="L1340" t="str">
            <v>UN</v>
          </cell>
          <cell r="M1340">
            <v>5.89</v>
          </cell>
        </row>
        <row r="1341">
          <cell r="A1341" t="str">
            <v>11.56</v>
          </cell>
          <cell r="B1341" t="str">
            <v>SUDECAP</v>
          </cell>
          <cell r="C1341" t="str">
            <v>POSTE GALVANIZADO ESCALONADO RETO ENGASTADO</v>
          </cell>
        </row>
        <row r="1342">
          <cell r="A1342" t="str">
            <v>11.56.01</v>
          </cell>
          <cell r="B1342" t="str">
            <v>SUDECAP</v>
          </cell>
          <cell r="C1342" t="str">
            <v>HT=4,5M / HL=3,8M /B=89MM /DT=60,3MM PADRAO CEMIG</v>
          </cell>
          <cell r="L1342" t="str">
            <v>UN</v>
          </cell>
          <cell r="M1342">
            <v>546.66</v>
          </cell>
        </row>
        <row r="1343">
          <cell r="A1343" t="str">
            <v>11.56.03</v>
          </cell>
          <cell r="B1343" t="str">
            <v>SUDECAP</v>
          </cell>
          <cell r="C1343" t="str">
            <v>HT=8,0M / HL=7,0M /DB=115MM /DT=80MM PADRAO CEMIG</v>
          </cell>
          <cell r="L1343" t="str">
            <v>UN</v>
          </cell>
          <cell r="M1343">
            <v>1084.89</v>
          </cell>
        </row>
        <row r="1344">
          <cell r="A1344" t="str">
            <v>11.56.04</v>
          </cell>
          <cell r="B1344" t="str">
            <v>SUDECAP</v>
          </cell>
          <cell r="C1344" t="str">
            <v>HT=12,0M / HL=9,8M /DB=139MM /DT=89MM</v>
          </cell>
          <cell r="L1344" t="str">
            <v>UN</v>
          </cell>
          <cell r="M1344">
            <v>2587.7</v>
          </cell>
        </row>
        <row r="1345">
          <cell r="A1345" t="str">
            <v>11.60</v>
          </cell>
          <cell r="B1345" t="str">
            <v>SUDECAP</v>
          </cell>
          <cell r="C1345" t="str">
            <v>LAMPADAS - 127V/220V</v>
          </cell>
        </row>
        <row r="1346">
          <cell r="A1346" t="str">
            <v>11.60.02</v>
          </cell>
          <cell r="B1346" t="str">
            <v>SUDECAP</v>
          </cell>
          <cell r="C1346" t="str">
            <v>LAMPADA LED 7W SOQUETE ROSCA</v>
          </cell>
          <cell r="L1346" t="str">
            <v>UN</v>
          </cell>
          <cell r="M1346">
            <v>13.31</v>
          </cell>
        </row>
        <row r="1347">
          <cell r="A1347" t="str">
            <v>11.60.03</v>
          </cell>
          <cell r="B1347" t="str">
            <v>SUDECAP</v>
          </cell>
          <cell r="C1347" t="str">
            <v>LAMPADA LED 9W SOQUETE ROSCA</v>
          </cell>
          <cell r="L1347" t="str">
            <v>UN</v>
          </cell>
          <cell r="M1347">
            <v>14.8</v>
          </cell>
        </row>
        <row r="1348">
          <cell r="A1348" t="str">
            <v>11.60.06</v>
          </cell>
          <cell r="B1348" t="str">
            <v>SUDECAP</v>
          </cell>
          <cell r="C1348" t="str">
            <v>LÂMPADA MILHO LED 9W 800 LUMENS BASE E27</v>
          </cell>
          <cell r="L1348" t="str">
            <v>UN</v>
          </cell>
          <cell r="M1348">
            <v>16.31</v>
          </cell>
        </row>
        <row r="1349">
          <cell r="A1349" t="str">
            <v>11.60.07</v>
          </cell>
          <cell r="B1349" t="str">
            <v>SUDECAP</v>
          </cell>
          <cell r="C1349" t="str">
            <v>LÂMPADA MILHO LED 12W 1000 LUMENS BASE E27</v>
          </cell>
          <cell r="L1349" t="str">
            <v>UN</v>
          </cell>
          <cell r="M1349">
            <v>21.41</v>
          </cell>
        </row>
        <row r="1350">
          <cell r="A1350" t="str">
            <v>11.60.08</v>
          </cell>
          <cell r="B1350" t="str">
            <v>SUDECAP</v>
          </cell>
          <cell r="C1350" t="str">
            <v>LÂMPADA MILHO LED 16W 1400 LUMENS BASE E27</v>
          </cell>
          <cell r="L1350" t="str">
            <v>UN</v>
          </cell>
          <cell r="M1350">
            <v>30.31</v>
          </cell>
        </row>
        <row r="1351">
          <cell r="A1351" t="str">
            <v>11.60.09</v>
          </cell>
          <cell r="B1351" t="str">
            <v>SUDECAP</v>
          </cell>
          <cell r="C1351" t="str">
            <v>LÂMPADA MILHO LED 24W 2200 LUMENS BASE E27</v>
          </cell>
          <cell r="L1351" t="str">
            <v>UN</v>
          </cell>
          <cell r="M1351">
            <v>28.41</v>
          </cell>
        </row>
        <row r="1352">
          <cell r="A1352" t="str">
            <v>11.60.10</v>
          </cell>
          <cell r="B1352" t="str">
            <v>SUDECAP</v>
          </cell>
          <cell r="C1352" t="str">
            <v>LÂMPADA MILHO LED 36W 3300 LUMENS BASE E27</v>
          </cell>
          <cell r="L1352" t="str">
            <v>UN</v>
          </cell>
          <cell r="M1352">
            <v>43.21</v>
          </cell>
        </row>
        <row r="1353">
          <cell r="A1353" t="str">
            <v>11.60.12</v>
          </cell>
          <cell r="B1353" t="str">
            <v>SUDECAP</v>
          </cell>
          <cell r="C1353" t="str">
            <v>LÂMPADA MILHO LED 50W 4800 LUMENS BASE E27</v>
          </cell>
          <cell r="L1353" t="str">
            <v>UN</v>
          </cell>
          <cell r="M1353">
            <v>70.41</v>
          </cell>
        </row>
        <row r="1354">
          <cell r="A1354" t="str">
            <v>11.60.13</v>
          </cell>
          <cell r="B1354" t="str">
            <v>SUDECAP</v>
          </cell>
          <cell r="C1354" t="str">
            <v>LÂMPADA TUBULAR LED 10W 1000 LUMENS SOQUETE G13 60CM</v>
          </cell>
          <cell r="L1354" t="str">
            <v>UN</v>
          </cell>
          <cell r="M1354">
            <v>19.61</v>
          </cell>
        </row>
        <row r="1355">
          <cell r="A1355" t="str">
            <v>11.60.14</v>
          </cell>
          <cell r="B1355" t="str">
            <v>SUDECAP</v>
          </cell>
          <cell r="C1355" t="str">
            <v>LÂMPADA TUBULAR LED 18W 1350 LUMENS SOQUETE G13 60CM</v>
          </cell>
          <cell r="L1355" t="str">
            <v>UN</v>
          </cell>
          <cell r="M1355">
            <v>21.31</v>
          </cell>
        </row>
        <row r="1356">
          <cell r="A1356" t="str">
            <v>11.60.16</v>
          </cell>
          <cell r="B1356" t="str">
            <v>SUDECAP</v>
          </cell>
          <cell r="C1356" t="str">
            <v>LÂMPADA TUBULAR LED 18W 2100 LUMENS SOQUETE G13 120CM</v>
          </cell>
          <cell r="L1356" t="str">
            <v>UN</v>
          </cell>
          <cell r="M1356">
            <v>24.31</v>
          </cell>
        </row>
        <row r="1357">
          <cell r="A1357" t="str">
            <v>11.60.17</v>
          </cell>
          <cell r="B1357" t="str">
            <v>SUDECAP</v>
          </cell>
          <cell r="C1357" t="str">
            <v>LÂMPADA BULBO LED 5W 400 LUMENS BASE E27</v>
          </cell>
          <cell r="L1357" t="str">
            <v>UN</v>
          </cell>
          <cell r="M1357">
            <v>13.4</v>
          </cell>
        </row>
        <row r="1358">
          <cell r="A1358" t="str">
            <v>11.60.18</v>
          </cell>
          <cell r="B1358" t="str">
            <v>SUDECAP</v>
          </cell>
          <cell r="C1358" t="str">
            <v>LÂMPADA BULBO LED 7W 600 LUMENS BASE E27</v>
          </cell>
          <cell r="L1358" t="str">
            <v>UN</v>
          </cell>
          <cell r="M1358">
            <v>12.01</v>
          </cell>
        </row>
        <row r="1359">
          <cell r="A1359" t="str">
            <v>11.60.19</v>
          </cell>
          <cell r="B1359" t="str">
            <v>SUDECAP</v>
          </cell>
          <cell r="C1359" t="str">
            <v>LÂMPADA BULBO LED 9W 800 LUMENS BASE E27</v>
          </cell>
          <cell r="L1359" t="str">
            <v>UN</v>
          </cell>
          <cell r="M1359">
            <v>12.11</v>
          </cell>
        </row>
        <row r="1360">
          <cell r="A1360" t="str">
            <v>11.60.20</v>
          </cell>
          <cell r="B1360" t="str">
            <v>SUDECAP</v>
          </cell>
          <cell r="C1360" t="str">
            <v>LÂMPADA BULBO LED 13W 1500 LUMENS BASE E27</v>
          </cell>
          <cell r="L1360" t="str">
            <v>UN</v>
          </cell>
          <cell r="M1360">
            <v>16.71</v>
          </cell>
        </row>
        <row r="1361">
          <cell r="A1361" t="str">
            <v>11.60.50</v>
          </cell>
          <cell r="B1361" t="str">
            <v>SUDECAP</v>
          </cell>
          <cell r="C1361" t="str">
            <v>LÂMPADA TUBULAR LED 10W 1000 LUMENS SOQUETE G13 60CM</v>
          </cell>
          <cell r="L1361" t="str">
            <v>UN</v>
          </cell>
          <cell r="M1361">
            <v>38.37</v>
          </cell>
        </row>
        <row r="1362">
          <cell r="A1362" t="str">
            <v>11.60.51</v>
          </cell>
          <cell r="B1362" t="str">
            <v>SUDECAP</v>
          </cell>
          <cell r="C1362" t="str">
            <v>LÂMPADA TUBULAR LED 18W 1800 LUMENS SOQUETE G13 120CM</v>
          </cell>
          <cell r="L1362" t="str">
            <v>UN</v>
          </cell>
          <cell r="M1362">
            <v>31.81</v>
          </cell>
        </row>
        <row r="1363">
          <cell r="A1363" t="str">
            <v>11.61</v>
          </cell>
          <cell r="B1363" t="str">
            <v>SUDECAP</v>
          </cell>
          <cell r="C1363" t="str">
            <v>PADRAO CEMIG AEREO EM MURETA - LADO OPOSTO À REDE</v>
          </cell>
        </row>
        <row r="1364">
          <cell r="A1364" t="str">
            <v>11.61.02</v>
          </cell>
          <cell r="B1364" t="str">
            <v>SUDECAP</v>
          </cell>
          <cell r="C1364" t="str">
            <v>TIPO A1, CARGA INSTALADA ATÉ 5,0KW (1F+N)</v>
          </cell>
          <cell r="L1364" t="str">
            <v>UN</v>
          </cell>
          <cell r="M1364">
            <v>1467.28</v>
          </cell>
        </row>
        <row r="1365">
          <cell r="A1365" t="str">
            <v>11.61.03</v>
          </cell>
          <cell r="B1365" t="str">
            <v>SUDECAP</v>
          </cell>
          <cell r="C1365" t="str">
            <v>TIPO A2, CARGA INSTALADA DE 5,1KW ATÉ 6,5KW (1F+N)</v>
          </cell>
          <cell r="L1365" t="str">
            <v>UN</v>
          </cell>
          <cell r="M1365">
            <v>1506.23</v>
          </cell>
        </row>
        <row r="1366">
          <cell r="A1366" t="str">
            <v>11.61.04</v>
          </cell>
          <cell r="B1366" t="str">
            <v>SUDECAP</v>
          </cell>
          <cell r="C1366" t="str">
            <v>TIPO A3, CARGA INSTALADA DE 6,3KW ATÉ 10,0KW (1F+N)</v>
          </cell>
          <cell r="L1366" t="str">
            <v>UN</v>
          </cell>
          <cell r="M1366">
            <v>1592.81</v>
          </cell>
        </row>
        <row r="1367">
          <cell r="A1367" t="str">
            <v>11.61.05</v>
          </cell>
          <cell r="B1367" t="str">
            <v>SUDECAP</v>
          </cell>
          <cell r="C1367" t="str">
            <v>TIPO B1, CARGA INSTALADA ATÉ 10,0KW (2F+N)</v>
          </cell>
          <cell r="L1367" t="str">
            <v>UN</v>
          </cell>
          <cell r="M1367">
            <v>1682.22</v>
          </cell>
        </row>
        <row r="1368">
          <cell r="A1368" t="str">
            <v>11.61.06</v>
          </cell>
          <cell r="B1368" t="str">
            <v>SUDECAP</v>
          </cell>
          <cell r="C1368" t="str">
            <v>TIPO B2, CARGA INSTALADA DE 10,1 ATÉ 15,0KW (2F+N)</v>
          </cell>
          <cell r="L1368" t="str">
            <v>UN</v>
          </cell>
          <cell r="M1368">
            <v>1862.45</v>
          </cell>
        </row>
        <row r="1369">
          <cell r="A1369" t="str">
            <v>11.61.07</v>
          </cell>
          <cell r="B1369" t="str">
            <v>SUDECAP</v>
          </cell>
          <cell r="C1369" t="str">
            <v>TIPO C1, DEMANDA PROVÁVEL ATÉ 15,0KW (3F+N)</v>
          </cell>
          <cell r="L1369" t="str">
            <v>UN</v>
          </cell>
          <cell r="M1369">
            <v>2011.16</v>
          </cell>
        </row>
        <row r="1370">
          <cell r="A1370" t="str">
            <v>11.61.08</v>
          </cell>
          <cell r="B1370" t="str">
            <v>SUDECAP</v>
          </cell>
          <cell r="C1370" t="str">
            <v>TIPO C2, DEMANDA PROVÁVEL DE 15,1 ATÉ 23,0KW (3F+N)</v>
          </cell>
          <cell r="L1370" t="str">
            <v>UN</v>
          </cell>
          <cell r="M1370">
            <v>2256.59</v>
          </cell>
        </row>
        <row r="1371">
          <cell r="A1371" t="str">
            <v>11.61.09</v>
          </cell>
          <cell r="B1371" t="str">
            <v>SUDECAP</v>
          </cell>
          <cell r="C1371" t="str">
            <v>TIPO C3, DEMANDA PROVÁVEL DE 23,1 ATÉ 27,0KW (3F+N)</v>
          </cell>
          <cell r="L1371" t="str">
            <v>UN</v>
          </cell>
          <cell r="M1371">
            <v>2618.94</v>
          </cell>
        </row>
        <row r="1372">
          <cell r="A1372" t="str">
            <v>11.61.10</v>
          </cell>
          <cell r="B1372" t="str">
            <v>SUDECAP</v>
          </cell>
          <cell r="C1372" t="str">
            <v>TIPO C4, DEMANDA PROVÁVEL DE 27,1 ATÉ 38,0KW (3F+N)</v>
          </cell>
          <cell r="L1372" t="str">
            <v>UN</v>
          </cell>
          <cell r="M1372">
            <v>3557.88</v>
          </cell>
        </row>
        <row r="1373">
          <cell r="A1373" t="str">
            <v>11.61.11</v>
          </cell>
          <cell r="B1373" t="str">
            <v>SUDECAP</v>
          </cell>
          <cell r="C1373" t="str">
            <v>TIPO C5, DEMANDA PROVÁVEL DE 38,1 ATÉ 47,0KW (3F+N)</v>
          </cell>
          <cell r="L1373" t="str">
            <v>UN</v>
          </cell>
          <cell r="M1373">
            <v>4286.11</v>
          </cell>
        </row>
        <row r="1374">
          <cell r="A1374" t="str">
            <v>11.61.12</v>
          </cell>
          <cell r="B1374" t="str">
            <v>SUDECAP</v>
          </cell>
          <cell r="C1374" t="str">
            <v>TIPO C6, DEMANDA PROVÁVEL DE 47,1 ATÉ 57,0KW (3F+N)</v>
          </cell>
          <cell r="L1374" t="str">
            <v>UN</v>
          </cell>
          <cell r="M1374">
            <v>5861.69</v>
          </cell>
        </row>
        <row r="1375">
          <cell r="A1375" t="str">
            <v>11.61.13</v>
          </cell>
          <cell r="B1375" t="str">
            <v>SUDECAP</v>
          </cell>
          <cell r="C1375" t="str">
            <v>TIPO C7, DEMANDA PROVÁVEL DE 57,1 ATÉ 66,0KW (3F+N)</v>
          </cell>
          <cell r="L1375" t="str">
            <v>UN</v>
          </cell>
          <cell r="M1375">
            <v>6406.99</v>
          </cell>
        </row>
        <row r="1376">
          <cell r="A1376" t="str">
            <v>11.61.14</v>
          </cell>
          <cell r="B1376" t="str">
            <v>SUDECAP</v>
          </cell>
          <cell r="C1376" t="str">
            <v>TIPO C8, DEMANDA PROVÁVEL DE 66,1 ATÉ 75,0KW (3F+N)</v>
          </cell>
          <cell r="L1376" t="str">
            <v>UN</v>
          </cell>
          <cell r="M1376">
            <v>6429.2</v>
          </cell>
        </row>
        <row r="1377">
          <cell r="A1377" t="str">
            <v>11.62</v>
          </cell>
          <cell r="B1377" t="str">
            <v>SUDECAP</v>
          </cell>
          <cell r="C1377" t="str">
            <v>PADRAO CEMIG AEREO EM MURETA - MESMO LADO DA REDE</v>
          </cell>
        </row>
        <row r="1378">
          <cell r="A1378" t="str">
            <v>11.62.02</v>
          </cell>
          <cell r="B1378" t="str">
            <v>SUDECAP</v>
          </cell>
          <cell r="C1378" t="str">
            <v>TIPO A1, CARGA INSTALADA ATÉ 5,0KW (1F+N)</v>
          </cell>
          <cell r="L1378" t="str">
            <v>UN</v>
          </cell>
          <cell r="M1378">
            <v>1211.47</v>
          </cell>
        </row>
        <row r="1379">
          <cell r="A1379" t="str">
            <v>11.62.03</v>
          </cell>
          <cell r="B1379" t="str">
            <v>SUDECAP</v>
          </cell>
          <cell r="C1379" t="str">
            <v>TIPO A2, CARGA INSTALADA DE 5,1KW ATÉ 6,5KW (1F+N)</v>
          </cell>
          <cell r="L1379" t="str">
            <v>UN</v>
          </cell>
          <cell r="M1379">
            <v>1250.42</v>
          </cell>
        </row>
        <row r="1380">
          <cell r="A1380" t="str">
            <v>11.62.04</v>
          </cell>
          <cell r="B1380" t="str">
            <v>SUDECAP</v>
          </cell>
          <cell r="C1380" t="str">
            <v>TIPO A3, CARGA INSTALADA DE 6,3KW ATÉ 10,0KW (1F+N)</v>
          </cell>
          <cell r="L1380" t="str">
            <v>UN</v>
          </cell>
          <cell r="M1380">
            <v>1337</v>
          </cell>
        </row>
        <row r="1381">
          <cell r="A1381" t="str">
            <v>11.62.05</v>
          </cell>
          <cell r="B1381" t="str">
            <v>SUDECAP</v>
          </cell>
          <cell r="C1381" t="str">
            <v>TIPO B1, CARGA INSTALADA ATÉ 10,0KW (2F+N)</v>
          </cell>
          <cell r="L1381" t="str">
            <v>UN</v>
          </cell>
          <cell r="M1381">
            <v>1426.41</v>
          </cell>
        </row>
        <row r="1382">
          <cell r="A1382" t="str">
            <v>11.62.06</v>
          </cell>
          <cell r="B1382" t="str">
            <v>SUDECAP</v>
          </cell>
          <cell r="C1382" t="str">
            <v>TIPO B2, CARGA INSTALADA DE 10,1 ATÉ 15,0KW (2F+N)</v>
          </cell>
          <cell r="L1382" t="str">
            <v>UN</v>
          </cell>
          <cell r="M1382">
            <v>1606.64</v>
          </cell>
        </row>
        <row r="1383">
          <cell r="A1383" t="str">
            <v>11.62.07</v>
          </cell>
          <cell r="B1383" t="str">
            <v>SUDECAP</v>
          </cell>
          <cell r="C1383" t="str">
            <v>TIPO C1, DEMANDA PROVÁVEL ATÉ 15,0KW (3F+N)</v>
          </cell>
          <cell r="L1383" t="str">
            <v>UN</v>
          </cell>
          <cell r="M1383">
            <v>1755.35</v>
          </cell>
        </row>
        <row r="1384">
          <cell r="A1384" t="str">
            <v>11.62.08</v>
          </cell>
          <cell r="B1384" t="str">
            <v>SUDECAP</v>
          </cell>
          <cell r="C1384" t="str">
            <v>TIPO C2, DEMANDA PROVÁVEL DE 15,1 ATÉ 23,0KW (3F+N)</v>
          </cell>
          <cell r="L1384" t="str">
            <v>UN</v>
          </cell>
          <cell r="M1384">
            <v>2000.78</v>
          </cell>
        </row>
        <row r="1385">
          <cell r="A1385" t="str">
            <v>11.62.09</v>
          </cell>
          <cell r="B1385" t="str">
            <v>SUDECAP</v>
          </cell>
          <cell r="C1385" t="str">
            <v>TIPO C3, DEMANDA PROVÁVEL DE 23,1 ATÉ 27,0KW (3F+N)</v>
          </cell>
          <cell r="L1385" t="str">
            <v>UN</v>
          </cell>
          <cell r="M1385">
            <v>2363.13</v>
          </cell>
        </row>
        <row r="1386">
          <cell r="A1386" t="str">
            <v>11.62.10</v>
          </cell>
          <cell r="B1386" t="str">
            <v>SUDECAP</v>
          </cell>
          <cell r="C1386" t="str">
            <v>TIPO C4, DEMANDA PROVÁVEL DE 27,1 ATÉ 38,0KW (3F+N)</v>
          </cell>
          <cell r="L1386" t="str">
            <v>UN</v>
          </cell>
          <cell r="M1386">
            <v>2768.87</v>
          </cell>
        </row>
        <row r="1387">
          <cell r="A1387" t="str">
            <v>11.62.11</v>
          </cell>
          <cell r="B1387" t="str">
            <v>SUDECAP</v>
          </cell>
          <cell r="C1387" t="str">
            <v>TIPO C5, DEMANDA PROVÁVEL DE 38,1 ATÉ 47,0KW (3F+N)</v>
          </cell>
          <cell r="L1387" t="str">
            <v>UN</v>
          </cell>
          <cell r="M1387">
            <v>3497.1</v>
          </cell>
        </row>
        <row r="1388">
          <cell r="A1388" t="str">
            <v>11.62.12</v>
          </cell>
          <cell r="B1388" t="str">
            <v>SUDECAP</v>
          </cell>
          <cell r="C1388" t="str">
            <v>TIPO C6, DEMANDA PROVÁVEL DE 47,1 ATÉ 57,0KW (3F+N)</v>
          </cell>
          <cell r="L1388" t="str">
            <v>UN</v>
          </cell>
          <cell r="M1388">
            <v>4986.77</v>
          </cell>
        </row>
        <row r="1389">
          <cell r="A1389" t="str">
            <v>11.62.13</v>
          </cell>
          <cell r="B1389" t="str">
            <v>SUDECAP</v>
          </cell>
          <cell r="C1389" t="str">
            <v>TIPO C7, DEMANDA PROVÁVEL DE 57,1 ATÉ 66,0KW (3F+N)</v>
          </cell>
          <cell r="L1389" t="str">
            <v>UN</v>
          </cell>
          <cell r="M1389">
            <v>5532.07</v>
          </cell>
        </row>
        <row r="1390">
          <cell r="A1390" t="str">
            <v>11.62.14</v>
          </cell>
          <cell r="B1390" t="str">
            <v>SUDECAP</v>
          </cell>
          <cell r="C1390" t="str">
            <v>TIPO C8, DEMANDA PROVÁVEL DE 66,1 ATÉ 75,0KW (3F+N)</v>
          </cell>
          <cell r="L1390" t="str">
            <v>UN</v>
          </cell>
          <cell r="M1390">
            <v>5554.28</v>
          </cell>
        </row>
        <row r="1391">
          <cell r="A1391" t="str">
            <v>11.80</v>
          </cell>
          <cell r="B1391" t="str">
            <v>SUDECAP</v>
          </cell>
          <cell r="C1391" t="str">
            <v>FIOS E CABOS PADRAO TELEMAR</v>
          </cell>
        </row>
        <row r="1392">
          <cell r="A1392" t="str">
            <v>11.80.01</v>
          </cell>
          <cell r="B1392" t="str">
            <v>SUDECAP</v>
          </cell>
          <cell r="C1392" t="str">
            <v>TELEFONICO TIPO FI 2 X 0,6 MM2 PADRAO TELEBRAS</v>
          </cell>
          <cell r="L1392" t="str">
            <v>M</v>
          </cell>
          <cell r="M1392">
            <v>2.46</v>
          </cell>
        </row>
        <row r="1393">
          <cell r="A1393" t="str">
            <v>11.80.02</v>
          </cell>
          <cell r="B1393" t="str">
            <v>SUDECAP</v>
          </cell>
          <cell r="C1393" t="str">
            <v>CABO CI50.10</v>
          </cell>
          <cell r="L1393" t="str">
            <v>M</v>
          </cell>
          <cell r="M1393">
            <v>8.11</v>
          </cell>
        </row>
        <row r="1394">
          <cell r="A1394" t="str">
            <v>11.80.03</v>
          </cell>
          <cell r="B1394" t="str">
            <v>SUDECAP</v>
          </cell>
          <cell r="C1394" t="str">
            <v>CABO CI50.20</v>
          </cell>
          <cell r="L1394" t="str">
            <v>M</v>
          </cell>
          <cell r="M1394">
            <v>22.21</v>
          </cell>
        </row>
        <row r="1395">
          <cell r="A1395" t="str">
            <v>11.80.04</v>
          </cell>
          <cell r="B1395" t="str">
            <v>SUDECAP</v>
          </cell>
          <cell r="C1395" t="str">
            <v>CABO CI50.30</v>
          </cell>
          <cell r="L1395" t="str">
            <v>M</v>
          </cell>
          <cell r="M1395">
            <v>28.48</v>
          </cell>
        </row>
        <row r="1396">
          <cell r="A1396" t="str">
            <v>11.80.05</v>
          </cell>
          <cell r="B1396" t="str">
            <v>SUDECAP</v>
          </cell>
          <cell r="C1396" t="str">
            <v>CABO CI50.50</v>
          </cell>
          <cell r="L1396" t="str">
            <v>M</v>
          </cell>
          <cell r="M1396">
            <v>28.79</v>
          </cell>
        </row>
        <row r="1397">
          <cell r="A1397" t="str">
            <v>11.80.07</v>
          </cell>
          <cell r="B1397" t="str">
            <v>SUDECAP</v>
          </cell>
          <cell r="C1397" t="str">
            <v>CABO CCE-APL-50.2</v>
          </cell>
          <cell r="L1397" t="str">
            <v>M</v>
          </cell>
          <cell r="M1397">
            <v>2.66</v>
          </cell>
        </row>
        <row r="1398">
          <cell r="A1398" t="str">
            <v>11.80.09</v>
          </cell>
          <cell r="B1398" t="str">
            <v>SUDECAP</v>
          </cell>
          <cell r="C1398" t="str">
            <v>CABO CCE-APL-50.4</v>
          </cell>
          <cell r="L1398" t="str">
            <v>M</v>
          </cell>
          <cell r="M1398">
            <v>4.63</v>
          </cell>
        </row>
        <row r="1399">
          <cell r="A1399" t="str">
            <v>11.80.11</v>
          </cell>
          <cell r="B1399" t="str">
            <v>SUDECAP</v>
          </cell>
          <cell r="C1399" t="str">
            <v>CABO CCE-APL-50.6</v>
          </cell>
          <cell r="L1399" t="str">
            <v>M</v>
          </cell>
          <cell r="M1399">
            <v>8.56</v>
          </cell>
        </row>
        <row r="1400">
          <cell r="A1400" t="str">
            <v>11.80.12</v>
          </cell>
          <cell r="B1400" t="str">
            <v>SUDECAP</v>
          </cell>
          <cell r="C1400" t="str">
            <v>CABO CTP-APL-5N 50.10</v>
          </cell>
          <cell r="L1400" t="str">
            <v>M</v>
          </cell>
          <cell r="M1400">
            <v>8.66</v>
          </cell>
        </row>
        <row r="1401">
          <cell r="A1401" t="str">
            <v>11.80.13</v>
          </cell>
          <cell r="B1401" t="str">
            <v>SUDECAP</v>
          </cell>
          <cell r="C1401" t="str">
            <v>CABO CTP-APL-5N 50.20</v>
          </cell>
          <cell r="L1401" t="str">
            <v>M</v>
          </cell>
          <cell r="M1401">
            <v>22.62</v>
          </cell>
        </row>
        <row r="1402">
          <cell r="A1402" t="str">
            <v>11.80.14</v>
          </cell>
          <cell r="B1402" t="str">
            <v>SUDECAP</v>
          </cell>
          <cell r="C1402" t="str">
            <v>CABO CTP-APL-5N 50.30</v>
          </cell>
          <cell r="L1402" t="str">
            <v>M</v>
          </cell>
          <cell r="M1402">
            <v>28.23</v>
          </cell>
        </row>
        <row r="1403">
          <cell r="A1403" t="str">
            <v>11.80.15</v>
          </cell>
          <cell r="B1403" t="str">
            <v>SUDECAP</v>
          </cell>
          <cell r="C1403" t="str">
            <v>CABO CTP-APL-5N 50.50</v>
          </cell>
          <cell r="L1403" t="str">
            <v>M</v>
          </cell>
          <cell r="M1403">
            <v>46.4</v>
          </cell>
        </row>
        <row r="1404">
          <cell r="A1404" t="str">
            <v>11.80.20</v>
          </cell>
          <cell r="B1404" t="str">
            <v>SUDECAP</v>
          </cell>
          <cell r="C1404" t="str">
            <v>CABO UTP 4 PARES-CATEGORIA 5E-FURUKAWA OU EQUIVALENTE</v>
          </cell>
          <cell r="L1404" t="str">
            <v>M</v>
          </cell>
          <cell r="M1404">
            <v>5.39</v>
          </cell>
        </row>
        <row r="1405">
          <cell r="A1405" t="str">
            <v>11.81</v>
          </cell>
          <cell r="B1405" t="str">
            <v>SUDECAP</v>
          </cell>
          <cell r="C1405" t="str">
            <v>TOMADAS PADRAO PARA TELECOMUNICACOES</v>
          </cell>
        </row>
        <row r="1406">
          <cell r="A1406" t="str">
            <v>11.81.02</v>
          </cell>
          <cell r="B1406" t="str">
            <v>SUDECAP</v>
          </cell>
          <cell r="C1406" t="str">
            <v>TOMADA 4P PARA TELEFONE R.5003 S/ PLACA</v>
          </cell>
          <cell r="L1406" t="str">
            <v>UN</v>
          </cell>
          <cell r="M1406">
            <v>11.16</v>
          </cell>
        </row>
        <row r="1407">
          <cell r="A1407" t="str">
            <v>11.81.03</v>
          </cell>
          <cell r="B1407" t="str">
            <v>SUDECAP</v>
          </cell>
          <cell r="C1407" t="str">
            <v>TOMADA RJ11 C/ PLACA P/ CAIXA 4"X2" - SILENTOQUE OU EQUIVALENTE</v>
          </cell>
          <cell r="L1407" t="str">
            <v>UN</v>
          </cell>
          <cell r="M1407">
            <v>14.19</v>
          </cell>
        </row>
        <row r="1408">
          <cell r="A1408" t="str">
            <v>11.81.09</v>
          </cell>
          <cell r="B1408" t="str">
            <v>SUDECAP</v>
          </cell>
          <cell r="C1408" t="str">
            <v>PLACA 2X4" COM FURO CENTRAL PARA TOMADA JACK</v>
          </cell>
          <cell r="L1408" t="str">
            <v>UN</v>
          </cell>
          <cell r="M1408">
            <v>5.53</v>
          </cell>
        </row>
        <row r="1409">
          <cell r="A1409" t="str">
            <v>11.82</v>
          </cell>
          <cell r="B1409" t="str">
            <v>SUDECAP</v>
          </cell>
          <cell r="C1409" t="str">
            <v>ACESSORIOS PARA INSTALAÇAO TELEFONICA/INFORMATICA</v>
          </cell>
        </row>
        <row r="1410">
          <cell r="A1410" t="str">
            <v>11.82.01</v>
          </cell>
          <cell r="B1410" t="str">
            <v>SUDECAP</v>
          </cell>
          <cell r="C1410" t="str">
            <v>ANEL GUIA PADRAO TELEMAR AGS-1</v>
          </cell>
          <cell r="L1410" t="str">
            <v>UN</v>
          </cell>
          <cell r="M1410">
            <v>3.19</v>
          </cell>
        </row>
        <row r="1411">
          <cell r="A1411" t="str">
            <v>11.82.05</v>
          </cell>
          <cell r="B1411" t="str">
            <v>SUDECAP</v>
          </cell>
          <cell r="C1411" t="str">
            <v>ANEL GUIA PADRAO TELEMAR AGS-5</v>
          </cell>
          <cell r="L1411" t="str">
            <v>UN</v>
          </cell>
          <cell r="M1411">
            <v>3.19</v>
          </cell>
        </row>
        <row r="1412">
          <cell r="A1412" t="str">
            <v>11.82.06</v>
          </cell>
          <cell r="B1412" t="str">
            <v>SUDECAP</v>
          </cell>
          <cell r="C1412" t="str">
            <v>CABO COAXIAL P/ ANTENA OU EQUIVALENTE</v>
          </cell>
          <cell r="L1412" t="str">
            <v>M</v>
          </cell>
          <cell r="M1412">
            <v>3.52</v>
          </cell>
        </row>
        <row r="1413">
          <cell r="A1413" t="str">
            <v>11.82.07</v>
          </cell>
          <cell r="B1413" t="str">
            <v>SUDECAP</v>
          </cell>
          <cell r="C1413" t="str">
            <v>CABO OPTICO CF0A 4 FIBRAS</v>
          </cell>
          <cell r="L1413" t="str">
            <v>M</v>
          </cell>
          <cell r="M1413">
            <v>4.24</v>
          </cell>
        </row>
        <row r="1414">
          <cell r="A1414" t="str">
            <v>11.82.10</v>
          </cell>
          <cell r="B1414" t="str">
            <v>SUDECAP</v>
          </cell>
          <cell r="C1414" t="str">
            <v>CANALETA SUPORTE (CAN-5) PADRAO TELEMAR</v>
          </cell>
          <cell r="L1414" t="str">
            <v>UN</v>
          </cell>
          <cell r="M1414">
            <v>15.28</v>
          </cell>
        </row>
        <row r="1415">
          <cell r="A1415" t="str">
            <v>11.82.15</v>
          </cell>
          <cell r="B1415" t="str">
            <v>SUDECAP</v>
          </cell>
          <cell r="C1415" t="str">
            <v>ABRAÇADEIRA PADRAO TELEMAR BC-1</v>
          </cell>
          <cell r="L1415" t="str">
            <v>UN</v>
          </cell>
          <cell r="M1415">
            <v>1.74</v>
          </cell>
        </row>
        <row r="1416">
          <cell r="A1416" t="str">
            <v>11.82.16</v>
          </cell>
          <cell r="B1416" t="str">
            <v>SUDECAP</v>
          </cell>
          <cell r="C1416" t="str">
            <v>ABRAÇADEIRA PADRAO TELEMAR BC-2</v>
          </cell>
          <cell r="L1416" t="str">
            <v>UN</v>
          </cell>
          <cell r="M1416">
            <v>1.81</v>
          </cell>
        </row>
        <row r="1417">
          <cell r="A1417" t="str">
            <v>11.82.17</v>
          </cell>
          <cell r="B1417" t="str">
            <v>SUDECAP</v>
          </cell>
          <cell r="C1417" t="str">
            <v>ABRAÇADEIRA PADRAO TELEMAR BC-3</v>
          </cell>
          <cell r="L1417" t="str">
            <v>UN</v>
          </cell>
          <cell r="M1417">
            <v>1.83</v>
          </cell>
        </row>
        <row r="1418">
          <cell r="A1418" t="str">
            <v>11.82.18</v>
          </cell>
          <cell r="B1418" t="str">
            <v>SUDECAP</v>
          </cell>
          <cell r="C1418" t="str">
            <v>ABRAÇADEIRA PADRAO TELEMAR BC-4</v>
          </cell>
          <cell r="L1418" t="str">
            <v>UN</v>
          </cell>
          <cell r="M1418">
            <v>1.91</v>
          </cell>
        </row>
        <row r="1419">
          <cell r="A1419" t="str">
            <v>11.82.20</v>
          </cell>
          <cell r="B1419" t="str">
            <v>SUDECAP</v>
          </cell>
          <cell r="C1419" t="str">
            <v>BORNE FEMEA PARA PINO BANANA PADRAO TELEMAR</v>
          </cell>
          <cell r="L1419" t="str">
            <v>UN</v>
          </cell>
          <cell r="M1419">
            <v>8.73</v>
          </cell>
        </row>
        <row r="1420">
          <cell r="A1420" t="str">
            <v>11.82.21</v>
          </cell>
          <cell r="B1420" t="str">
            <v>SUDECAP</v>
          </cell>
          <cell r="C1420" t="str">
            <v>BLOCO DE LIGAÇAO INTERNA TIPO BLI-10 P. TELEBRAS</v>
          </cell>
          <cell r="L1420" t="str">
            <v>UN</v>
          </cell>
          <cell r="M1420">
            <v>18.35</v>
          </cell>
        </row>
        <row r="1421">
          <cell r="A1421" t="str">
            <v>11.82.50</v>
          </cell>
          <cell r="B1421" t="str">
            <v>SUDECAP</v>
          </cell>
          <cell r="C1421" t="str">
            <v>TOMADA RJ 45 S/ PLACA</v>
          </cell>
          <cell r="L1421" t="str">
            <v>UN</v>
          </cell>
          <cell r="M1421">
            <v>12.98</v>
          </cell>
        </row>
        <row r="1422">
          <cell r="A1422" t="str">
            <v>11.82.54</v>
          </cell>
          <cell r="B1422" t="str">
            <v>SUDECAP</v>
          </cell>
          <cell r="C1422" t="str">
            <v>GUIA DE CABOS P/ RACK 1U</v>
          </cell>
          <cell r="L1422" t="str">
            <v>UN</v>
          </cell>
          <cell r="M1422">
            <v>27.27</v>
          </cell>
        </row>
        <row r="1423">
          <cell r="A1423" t="str">
            <v>11.82.55</v>
          </cell>
          <cell r="B1423" t="str">
            <v>SUDECAP</v>
          </cell>
          <cell r="C1423" t="str">
            <v>BLOCO PARA 50 PARES K110-50SS OU EQUIVALENTE</v>
          </cell>
          <cell r="L1423" t="str">
            <v>UN</v>
          </cell>
          <cell r="M1423">
            <v>114.59</v>
          </cell>
        </row>
        <row r="1424">
          <cell r="A1424" t="str">
            <v>11.82.56</v>
          </cell>
          <cell r="B1424" t="str">
            <v>SUDECAP</v>
          </cell>
          <cell r="C1424" t="str">
            <v>CALHA COM 8 TOMADAS 19"</v>
          </cell>
          <cell r="L1424" t="str">
            <v>UN</v>
          </cell>
          <cell r="M1424">
            <v>71.01</v>
          </cell>
        </row>
        <row r="1425">
          <cell r="A1425" t="str">
            <v>11.82.57</v>
          </cell>
          <cell r="B1425" t="str">
            <v>SUDECAP</v>
          </cell>
          <cell r="C1425" t="str">
            <v>CALHA COM 4 TOMADAS 19"</v>
          </cell>
          <cell r="L1425" t="str">
            <v>UN</v>
          </cell>
          <cell r="M1425">
            <v>75.76</v>
          </cell>
        </row>
        <row r="1426">
          <cell r="A1426" t="str">
            <v>11.82.58</v>
          </cell>
          <cell r="B1426" t="str">
            <v>SUDECAP</v>
          </cell>
          <cell r="C1426" t="str">
            <v>PATCH CORDS TIPO 110-CATEG.5E-REF.K-PC5E15-1,5M OU EQUIVALENTE</v>
          </cell>
          <cell r="L1426" t="str">
            <v>UN</v>
          </cell>
          <cell r="M1426">
            <v>30.78</v>
          </cell>
        </row>
        <row r="1427">
          <cell r="A1427" t="str">
            <v>11.82.59</v>
          </cell>
          <cell r="B1427" t="str">
            <v>SUDECAP</v>
          </cell>
          <cell r="C1427" t="str">
            <v>PATCH CORDS TIPO RJ45-CATEG.E-REF.K-PC5E-1,5M OU EQUIVALENTE</v>
          </cell>
          <cell r="L1427" t="str">
            <v>UN</v>
          </cell>
          <cell r="M1427">
            <v>17.76</v>
          </cell>
        </row>
        <row r="1428">
          <cell r="A1428" t="str">
            <v>11.82.60</v>
          </cell>
          <cell r="B1428" t="str">
            <v>SUDECAP</v>
          </cell>
          <cell r="C1428" t="str">
            <v>MODULO HITOP EMBUTIR, 19" 16U OU EQUIVALENTE</v>
          </cell>
          <cell r="L1428" t="str">
            <v>UN</v>
          </cell>
          <cell r="M1428">
            <v>1353.8</v>
          </cell>
        </row>
        <row r="1429">
          <cell r="A1429" t="str">
            <v>11.82.62</v>
          </cell>
          <cell r="B1429" t="str">
            <v>SUDECAP</v>
          </cell>
          <cell r="C1429" t="str">
            <v>PAINEL CEGO, REF. KN-BLIND DA PLP OU EQUIVALENTE</v>
          </cell>
          <cell r="L1429" t="str">
            <v>UN</v>
          </cell>
          <cell r="M1429">
            <v>30.03</v>
          </cell>
        </row>
        <row r="1430">
          <cell r="A1430" t="str">
            <v>11.82.64</v>
          </cell>
          <cell r="B1430" t="str">
            <v>SUDECAP</v>
          </cell>
          <cell r="C1430" t="str">
            <v>ORGANIZADOR DE CABOS 1U ALLKONNECT OU EQUIVALENTE</v>
          </cell>
          <cell r="L1430" t="str">
            <v>UN</v>
          </cell>
          <cell r="M1430">
            <v>55.7</v>
          </cell>
        </row>
        <row r="1431">
          <cell r="A1431" t="str">
            <v>11.82.66</v>
          </cell>
          <cell r="B1431" t="str">
            <v>SUDECAP</v>
          </cell>
          <cell r="C1431" t="str">
            <v>PATCH PAINEL 24 PORTAS CATEG.5E MAXITELECOM/SIMIL. OU EQUIVALENTE</v>
          </cell>
          <cell r="L1431" t="str">
            <v>UN</v>
          </cell>
          <cell r="M1431">
            <v>283.7</v>
          </cell>
        </row>
        <row r="1432">
          <cell r="A1432" t="str">
            <v>11.82.67</v>
          </cell>
          <cell r="B1432" t="str">
            <v>SUDECAP</v>
          </cell>
          <cell r="C1432" t="str">
            <v>PATCH PAINEL 48 PORTAS CATEG.5E MAXITELECOM/SIMIL. OU EQUIVALENTE</v>
          </cell>
          <cell r="L1432" t="str">
            <v>UN</v>
          </cell>
          <cell r="M1432">
            <v>312.8</v>
          </cell>
        </row>
        <row r="1433">
          <cell r="A1433" t="str">
            <v>11.82.70</v>
          </cell>
          <cell r="B1433" t="str">
            <v>SUDECAP</v>
          </cell>
          <cell r="C1433" t="str">
            <v>IDENTIF. TESTE E CERTIFICACAO PONTOS REDE LOGICA OU EQUIVALENTE</v>
          </cell>
          <cell r="L1433" t="str">
            <v>UN</v>
          </cell>
          <cell r="M1433">
            <v>20</v>
          </cell>
        </row>
        <row r="1434">
          <cell r="A1434" t="str">
            <v>11.83</v>
          </cell>
          <cell r="B1434" t="str">
            <v>SUDECAP</v>
          </cell>
          <cell r="C1434" t="str">
            <v>ATERRAMENTO PARA INSTALAÇAO</v>
          </cell>
        </row>
        <row r="1435">
          <cell r="A1435" t="str">
            <v>11.83.01</v>
          </cell>
          <cell r="B1435" t="str">
            <v>SUDECAP</v>
          </cell>
          <cell r="C1435" t="str">
            <v>HASTE DE ATERRAMENTO DE AÇO COBREADO 15MM X 2400MM</v>
          </cell>
          <cell r="L1435" t="str">
            <v>UN</v>
          </cell>
          <cell r="M1435">
            <v>91.57</v>
          </cell>
        </row>
        <row r="1436">
          <cell r="A1436" t="str">
            <v>11.83.02</v>
          </cell>
          <cell r="B1436" t="str">
            <v>SUDECAP</v>
          </cell>
          <cell r="C1436" t="str">
            <v>CONECTOR CABO HASTE CHT-1 DE ATERRAMENTO P.TELEMAR</v>
          </cell>
          <cell r="L1436" t="str">
            <v>UN</v>
          </cell>
          <cell r="M1436">
            <v>18.56</v>
          </cell>
        </row>
        <row r="1437">
          <cell r="A1437" t="str">
            <v>11.83.11</v>
          </cell>
          <cell r="B1437" t="str">
            <v>SUDECAP</v>
          </cell>
          <cell r="C1437" t="str">
            <v>HASTE DE ATERRAMENTO AÇO GALV. 3/4" X 3,0 MM</v>
          </cell>
          <cell r="L1437" t="str">
            <v>UN</v>
          </cell>
          <cell r="M1437">
            <v>180.68</v>
          </cell>
        </row>
        <row r="1438">
          <cell r="A1438" t="str">
            <v>11.83.13</v>
          </cell>
          <cell r="B1438" t="str">
            <v>SUDECAP</v>
          </cell>
          <cell r="C1438" t="str">
            <v>HASTE ATERRAMENTO AÇO ZINCADO 25X25X2500MM P.CEMIG</v>
          </cell>
          <cell r="L1438" t="str">
            <v>UN</v>
          </cell>
          <cell r="M1438">
            <v>86.8</v>
          </cell>
        </row>
        <row r="1439">
          <cell r="A1439" t="str">
            <v>11.83.14</v>
          </cell>
          <cell r="B1439" t="str">
            <v>SUDECAP</v>
          </cell>
          <cell r="C1439" t="str">
            <v>HASTE ATERRAMENTO 17MM X 2400 MM</v>
          </cell>
          <cell r="L1439" t="str">
            <v>UN</v>
          </cell>
          <cell r="M1439">
            <v>176.16</v>
          </cell>
        </row>
        <row r="1440">
          <cell r="A1440" t="str">
            <v>11.84</v>
          </cell>
          <cell r="B1440" t="str">
            <v>SUDECAP</v>
          </cell>
          <cell r="C1440" t="str">
            <v>CAIXAS PARA INSTALAÇAO TELEFONICA PADRAO TELEMAR</v>
          </cell>
        </row>
        <row r="1441">
          <cell r="A1441" t="str">
            <v>11.84.01</v>
          </cell>
          <cell r="B1441" t="str">
            <v>SUDECAP</v>
          </cell>
          <cell r="C1441" t="str">
            <v>P20 20X20X20 CM - FERRO FUNDIDO - PADRAO TELEMAR</v>
          </cell>
          <cell r="L1441" t="str">
            <v>UN</v>
          </cell>
          <cell r="M1441">
            <v>201.09</v>
          </cell>
        </row>
        <row r="1442">
          <cell r="A1442" t="str">
            <v>11.84.02</v>
          </cell>
          <cell r="B1442" t="str">
            <v>SUDECAP</v>
          </cell>
          <cell r="C1442" t="str">
            <v>R1 35X60X50 CM P.TELEBRAS INCLUSIVE ARO E TAMPA</v>
          </cell>
          <cell r="L1442" t="str">
            <v>UN</v>
          </cell>
          <cell r="M1442">
            <v>1035.06</v>
          </cell>
        </row>
        <row r="1443">
          <cell r="A1443" t="str">
            <v>11.84.03</v>
          </cell>
          <cell r="B1443" t="str">
            <v>SUDECAP</v>
          </cell>
          <cell r="C1443" t="str">
            <v>R2 107X52X50 CM - ALVEN. E CONC. TAMPA TIPO TR2-FF</v>
          </cell>
          <cell r="L1443" t="str">
            <v>UN</v>
          </cell>
          <cell r="M1443">
            <v>1514.75</v>
          </cell>
        </row>
        <row r="1444">
          <cell r="A1444" t="str">
            <v>11.85</v>
          </cell>
          <cell r="B1444" t="str">
            <v>SUDECAP</v>
          </cell>
          <cell r="C1444" t="str">
            <v>CX INTERNA METAL.-EMBUTIR/SOBREPOR-PADRAO TELEMAR</v>
          </cell>
        </row>
        <row r="1445">
          <cell r="A1445" t="str">
            <v>11.85.01</v>
          </cell>
          <cell r="B1445" t="str">
            <v>SUDECAP</v>
          </cell>
          <cell r="C1445" t="str">
            <v>Nº2 (20X20X12)CM, C/ PORTA E FUNDO DE MADEIRA</v>
          </cell>
          <cell r="L1445" t="str">
            <v>UN</v>
          </cell>
          <cell r="M1445">
            <v>46.02</v>
          </cell>
        </row>
        <row r="1446">
          <cell r="A1446" t="str">
            <v>11.85.02</v>
          </cell>
          <cell r="B1446" t="str">
            <v>SUDECAP</v>
          </cell>
          <cell r="C1446" t="str">
            <v>Nº3 (40X40X12)CM, C/ PORTA E FUNDO DE MADEIRA</v>
          </cell>
          <cell r="L1446" t="str">
            <v>UN</v>
          </cell>
          <cell r="M1446">
            <v>152.1</v>
          </cell>
        </row>
        <row r="1447">
          <cell r="A1447" t="str">
            <v>11.85.03</v>
          </cell>
          <cell r="B1447" t="str">
            <v>SUDECAP</v>
          </cell>
          <cell r="C1447" t="str">
            <v>Nº4 (60X60X12)CM, C/ PORTA E FUNDO DE MADEIRA</v>
          </cell>
          <cell r="L1447" t="str">
            <v>UN</v>
          </cell>
          <cell r="M1447">
            <v>336.42</v>
          </cell>
        </row>
        <row r="1448">
          <cell r="A1448" t="str">
            <v>11.85.04</v>
          </cell>
          <cell r="B1448" t="str">
            <v>SUDECAP</v>
          </cell>
          <cell r="C1448" t="str">
            <v>Nº5 (80X80X12)CM, C/ PORTA E FUNDO DE MADEIRA</v>
          </cell>
          <cell r="L1448" t="str">
            <v>UN</v>
          </cell>
          <cell r="M1448">
            <v>479.25</v>
          </cell>
        </row>
        <row r="1449">
          <cell r="A1449" t="str">
            <v>11.85.05</v>
          </cell>
          <cell r="B1449" t="str">
            <v>SUDECAP</v>
          </cell>
          <cell r="C1449" t="str">
            <v>Nº6 (100X100X12)CM, C/ PORTA E FUNDO DE MADEIRA</v>
          </cell>
          <cell r="L1449" t="str">
            <v>UN</v>
          </cell>
          <cell r="M1449">
            <v>1286.91</v>
          </cell>
        </row>
        <row r="1450">
          <cell r="A1450" t="str">
            <v>11.91</v>
          </cell>
          <cell r="B1450" t="str">
            <v>SUDECAP</v>
          </cell>
          <cell r="C1450" t="str">
            <v>CONDUTORES DE ATERRAMENTO</v>
          </cell>
        </row>
        <row r="1451">
          <cell r="A1451" t="str">
            <v>11.91.02</v>
          </cell>
          <cell r="B1451" t="str">
            <v>SUDECAP</v>
          </cell>
          <cell r="C1451" t="str">
            <v>CABO DE COBRE NU # 10MM2</v>
          </cell>
          <cell r="L1451" t="str">
            <v>M</v>
          </cell>
          <cell r="M1451">
            <v>8.57</v>
          </cell>
        </row>
        <row r="1452">
          <cell r="A1452" t="str">
            <v>11.91.03</v>
          </cell>
          <cell r="B1452" t="str">
            <v>SUDECAP</v>
          </cell>
          <cell r="C1452" t="str">
            <v>CABO DE COBRE NU # 16 MM2</v>
          </cell>
          <cell r="L1452" t="str">
            <v>M</v>
          </cell>
          <cell r="M1452">
            <v>13.09</v>
          </cell>
        </row>
        <row r="1453">
          <cell r="A1453" t="str">
            <v>11.91.04</v>
          </cell>
          <cell r="B1453" t="str">
            <v>SUDECAP</v>
          </cell>
          <cell r="C1453" t="str">
            <v>CABO DE COBRE NU # 25 MM2</v>
          </cell>
          <cell r="L1453" t="str">
            <v>M</v>
          </cell>
          <cell r="M1453">
            <v>19.39</v>
          </cell>
        </row>
        <row r="1454">
          <cell r="A1454" t="str">
            <v>11.91.05</v>
          </cell>
          <cell r="B1454" t="str">
            <v>SUDECAP</v>
          </cell>
          <cell r="C1454" t="str">
            <v>CABO DE COBRE NU # 35 MM2</v>
          </cell>
          <cell r="L1454" t="str">
            <v>M</v>
          </cell>
          <cell r="M1454">
            <v>26.53</v>
          </cell>
        </row>
        <row r="1455">
          <cell r="A1455" t="str">
            <v>11.91.06</v>
          </cell>
          <cell r="B1455" t="str">
            <v>SUDECAP</v>
          </cell>
          <cell r="C1455" t="str">
            <v>CABO DE COBRE NU # 50 MM2</v>
          </cell>
          <cell r="L1455" t="str">
            <v>M</v>
          </cell>
          <cell r="M1455">
            <v>28.83</v>
          </cell>
        </row>
        <row r="1456">
          <cell r="A1456" t="str">
            <v>11.91.09</v>
          </cell>
          <cell r="B1456" t="str">
            <v>SUDECAP</v>
          </cell>
          <cell r="C1456" t="str">
            <v>CABO DE COBRE NU # 70MM2</v>
          </cell>
          <cell r="L1456" t="str">
            <v>M</v>
          </cell>
          <cell r="M1456">
            <v>53.44</v>
          </cell>
        </row>
        <row r="1457">
          <cell r="A1457" t="str">
            <v>11.92</v>
          </cell>
          <cell r="B1457" t="str">
            <v>SUDECAP</v>
          </cell>
          <cell r="C1457" t="str">
            <v>PROTECAO EXTERNA - CONTRA DESCARGA ATMOSFERICA</v>
          </cell>
        </row>
        <row r="1458">
          <cell r="A1458" t="str">
            <v>11.92.01</v>
          </cell>
          <cell r="B1458" t="str">
            <v>SUDECAP</v>
          </cell>
          <cell r="C1458" t="str">
            <v>TERMINAL AEREO (CAPTOR), ACO GALV. D= 3/8"X250MM</v>
          </cell>
          <cell r="L1458" t="str">
            <v>UN</v>
          </cell>
          <cell r="M1458">
            <v>13.66</v>
          </cell>
        </row>
        <row r="1459">
          <cell r="A1459" t="str">
            <v>11.92.02</v>
          </cell>
          <cell r="B1459" t="str">
            <v>SUDECAP</v>
          </cell>
          <cell r="C1459" t="str">
            <v>CONECTOR DE BRONZE C/FURO VERTICAL P/CAPTOR</v>
          </cell>
          <cell r="L1459" t="str">
            <v>UN</v>
          </cell>
          <cell r="M1459">
            <v>13.81</v>
          </cell>
        </row>
        <row r="1460">
          <cell r="A1460" t="str">
            <v>11.92.03</v>
          </cell>
          <cell r="B1460" t="str">
            <v>SUDECAP</v>
          </cell>
          <cell r="C1460" t="str">
            <v>CAIXA EQUALIZACAO DE POLIPROPILENO 180X145MM B.6MM</v>
          </cell>
          <cell r="L1460" t="str">
            <v>UN</v>
          </cell>
          <cell r="M1460">
            <v>286.9</v>
          </cell>
        </row>
        <row r="1461">
          <cell r="A1461" t="str">
            <v>11.92.04</v>
          </cell>
          <cell r="B1461" t="str">
            <v>SUDECAP</v>
          </cell>
          <cell r="C1461" t="str">
            <v>MOLDE P/ SOLDA EXOTERMICA HCL 5/8".50-5</v>
          </cell>
          <cell r="L1461" t="str">
            <v>UN</v>
          </cell>
          <cell r="M1461">
            <v>195.9</v>
          </cell>
        </row>
        <row r="1462">
          <cell r="A1462" t="str">
            <v>11.92.05</v>
          </cell>
          <cell r="B1462" t="str">
            <v>SUDECAP</v>
          </cell>
          <cell r="C1462" t="str">
            <v>BISNAGA DE POLIURETANO SIKAFLEX 300ML</v>
          </cell>
          <cell r="L1462" t="str">
            <v>UN</v>
          </cell>
          <cell r="M1462">
            <v>38.15</v>
          </cell>
        </row>
        <row r="1463">
          <cell r="A1463" t="str">
            <v>11.92.06</v>
          </cell>
          <cell r="B1463" t="str">
            <v>SUDECAP</v>
          </cell>
          <cell r="C1463" t="str">
            <v>PRESILHA LATAO P/CABO 35/50MM2 C/PARAFUSO/BUCHA S6</v>
          </cell>
          <cell r="L1463" t="str">
            <v>UN</v>
          </cell>
          <cell r="M1463">
            <v>3.04</v>
          </cell>
        </row>
        <row r="1464">
          <cell r="A1464" t="str">
            <v>11.92.07</v>
          </cell>
          <cell r="B1464" t="str">
            <v>SUDECAP</v>
          </cell>
          <cell r="C1464" t="str">
            <v>CONECTOR MINI-GAR 16 A 35MM2 P/TERMINAIS AEREOS</v>
          </cell>
          <cell r="L1464" t="str">
            <v>UN</v>
          </cell>
          <cell r="M1464">
            <v>43.36</v>
          </cell>
        </row>
        <row r="1465">
          <cell r="A1465" t="str">
            <v>11.92.08</v>
          </cell>
          <cell r="B1465" t="str">
            <v>SUDECAP</v>
          </cell>
          <cell r="C1465" t="str">
            <v>CX MET.(38X32)CM C/PLACA DE COBRE P/EQUALIZACAO</v>
          </cell>
          <cell r="L1465" t="str">
            <v>UN</v>
          </cell>
          <cell r="M1465">
            <v>276.9</v>
          </cell>
        </row>
        <row r="1466">
          <cell r="A1466" t="str">
            <v>11.92.09</v>
          </cell>
          <cell r="B1466" t="str">
            <v>SUDECAP</v>
          </cell>
          <cell r="C1466" t="str">
            <v>TERMINAL AEREO EM LATAO SEXT. 5/16X250 TEL-023</v>
          </cell>
          <cell r="L1466" t="str">
            <v>UN</v>
          </cell>
          <cell r="M1466">
            <v>11.13</v>
          </cell>
        </row>
        <row r="1467">
          <cell r="A1467" t="str">
            <v>11.92.11</v>
          </cell>
          <cell r="B1467" t="str">
            <v>SUDECAP</v>
          </cell>
          <cell r="C1467" t="str">
            <v>FIXADOR OMEGA EM LATAO P/CABO 35 MM2</v>
          </cell>
          <cell r="L1467" t="str">
            <v>UN</v>
          </cell>
          <cell r="M1467">
            <v>4.15</v>
          </cell>
        </row>
        <row r="1468">
          <cell r="A1468" t="str">
            <v>11.92.12</v>
          </cell>
          <cell r="B1468" t="str">
            <v>SUDECAP</v>
          </cell>
          <cell r="C1468" t="str">
            <v>GRAMPO TIPO X ESTAMPADO COBRE 35 MM2</v>
          </cell>
          <cell r="L1468" t="str">
            <v>UN</v>
          </cell>
          <cell r="M1468">
            <v>24.76</v>
          </cell>
        </row>
        <row r="1469">
          <cell r="A1469" t="str">
            <v>11.92.13</v>
          </cell>
          <cell r="B1469" t="str">
            <v>SUDECAP</v>
          </cell>
          <cell r="C1469" t="str">
            <v>PRESILHA LATAO 16 MM2 FURO C/DIAMETRO DE 5MM</v>
          </cell>
          <cell r="L1469" t="str">
            <v>UN</v>
          </cell>
          <cell r="M1469">
            <v>3.91</v>
          </cell>
        </row>
        <row r="1470">
          <cell r="A1470" t="str">
            <v>11.92.14</v>
          </cell>
          <cell r="B1470" t="str">
            <v>SUDECAP</v>
          </cell>
          <cell r="C1470" t="str">
            <v>FIXADOR OMEGA EM LATAO P/CABO DE COBRE 16/25MM2</v>
          </cell>
          <cell r="L1470" t="str">
            <v>UN</v>
          </cell>
          <cell r="M1470">
            <v>4.15</v>
          </cell>
        </row>
        <row r="1471">
          <cell r="A1471" t="str">
            <v>11.92.15</v>
          </cell>
          <cell r="B1471" t="str">
            <v>SUDECAP</v>
          </cell>
          <cell r="C1471" t="str">
            <v>CONECTOR EMENDA E MEDICAO P/CABOS COBRE 16 A 50MM2</v>
          </cell>
          <cell r="L1471" t="str">
            <v>UN</v>
          </cell>
          <cell r="M1471">
            <v>62.15</v>
          </cell>
        </row>
        <row r="1472">
          <cell r="A1472" t="str">
            <v>11.92.16</v>
          </cell>
          <cell r="B1472" t="str">
            <v>SUDECAP</v>
          </cell>
          <cell r="C1472" t="str">
            <v>TERMINAL DE 1 COMPRESSAO 1 FURO DE 16 MM2</v>
          </cell>
          <cell r="L1472" t="str">
            <v>UN</v>
          </cell>
          <cell r="M1472">
            <v>3.72</v>
          </cell>
        </row>
        <row r="1473">
          <cell r="A1473" t="str">
            <v>11.92.17</v>
          </cell>
          <cell r="B1473" t="str">
            <v>SUDECAP</v>
          </cell>
          <cell r="C1473" t="str">
            <v>CAIXA DE EQUALIZACAO 20X20CM C/9TERMINAIS BARR.6MM</v>
          </cell>
          <cell r="L1473" t="str">
            <v>UN</v>
          </cell>
          <cell r="M1473">
            <v>398.82</v>
          </cell>
        </row>
        <row r="1474">
          <cell r="A1474" t="str">
            <v>11.92.18</v>
          </cell>
          <cell r="B1474" t="str">
            <v>SUDECAP</v>
          </cell>
          <cell r="C1474" t="str">
            <v>HASTE ALTA CAMADA 254 MICRONS 5/8"X2,40M</v>
          </cell>
          <cell r="L1474" t="str">
            <v>UN</v>
          </cell>
          <cell r="M1474">
            <v>127.78</v>
          </cell>
        </row>
        <row r="1475">
          <cell r="A1475" t="str">
            <v>11.92.19</v>
          </cell>
          <cell r="B1475" t="str">
            <v>SUDECAP</v>
          </cell>
          <cell r="C1475" t="str">
            <v>TERMINAL DE 1 COMPRESSAO 1 FURO 35 MM2</v>
          </cell>
          <cell r="L1475" t="str">
            <v>UN</v>
          </cell>
          <cell r="M1475">
            <v>5.36</v>
          </cell>
        </row>
        <row r="1476">
          <cell r="A1476" t="str">
            <v>11.92.20</v>
          </cell>
          <cell r="B1476" t="str">
            <v>SUDECAP</v>
          </cell>
          <cell r="C1476" t="str">
            <v>TERMINAL DE COMPRESSAO EM COBRE ESTANHADO TEL-5035 OU EQUIVALENTE</v>
          </cell>
          <cell r="L1476" t="str">
            <v>UN</v>
          </cell>
          <cell r="M1476">
            <v>5.59</v>
          </cell>
        </row>
        <row r="1477">
          <cell r="A1477" t="str">
            <v>11.92.21</v>
          </cell>
          <cell r="B1477" t="str">
            <v>SUDECAP</v>
          </cell>
          <cell r="C1477" t="str">
            <v>PARAFUSO SEXT.AÇO INOX ROSCA SOB. M6X45MM TEL-5346 OU EQUIVALENTE</v>
          </cell>
          <cell r="L1477" t="str">
            <v>UN</v>
          </cell>
          <cell r="M1477">
            <v>3.01</v>
          </cell>
        </row>
        <row r="1478">
          <cell r="A1478" t="str">
            <v>11.92.22</v>
          </cell>
          <cell r="B1478" t="str">
            <v>SUDECAP</v>
          </cell>
          <cell r="C1478" t="str">
            <v>PORCA SEXTAVADA EM AÇO INOX REF. TEL-5414 OU EQUIVALENTE</v>
          </cell>
          <cell r="L1478" t="str">
            <v>UN</v>
          </cell>
          <cell r="M1478">
            <v>1.87</v>
          </cell>
        </row>
        <row r="1479">
          <cell r="A1479" t="str">
            <v>11.92.23</v>
          </cell>
          <cell r="B1479" t="str">
            <v>SUDECAP</v>
          </cell>
          <cell r="C1479" t="str">
            <v>PARAFUSO FENDA AUTOTARRAXANTE INOX 4,2X32MM</v>
          </cell>
          <cell r="L1479" t="str">
            <v>UN</v>
          </cell>
          <cell r="M1479">
            <v>2.16</v>
          </cell>
        </row>
        <row r="1480">
          <cell r="A1480" t="str">
            <v>11.92.24</v>
          </cell>
          <cell r="B1480" t="str">
            <v>SUDECAP</v>
          </cell>
          <cell r="C1480" t="str">
            <v>ABRACADEIRA PVC TIPO COLAR 1"</v>
          </cell>
          <cell r="L1480" t="str">
            <v>UN</v>
          </cell>
          <cell r="M1480">
            <v>5.07</v>
          </cell>
        </row>
        <row r="1481">
          <cell r="A1481" t="str">
            <v>11.92.25</v>
          </cell>
          <cell r="B1481" t="str">
            <v>SUDECAP</v>
          </cell>
          <cell r="C1481" t="str">
            <v>BARRA CHATA DE ALUMINIO 7/8"X1/8"X3000MM</v>
          </cell>
          <cell r="L1481" t="str">
            <v>UN</v>
          </cell>
          <cell r="M1481">
            <v>40.28</v>
          </cell>
        </row>
        <row r="1482">
          <cell r="A1482" t="str">
            <v>11.92.26</v>
          </cell>
          <cell r="B1482" t="str">
            <v>SUDECAP</v>
          </cell>
          <cell r="C1482" t="str">
            <v>MASTRO DN = 1 1/2" 3M</v>
          </cell>
          <cell r="L1482" t="str">
            <v>UN</v>
          </cell>
          <cell r="M1482">
            <v>293.73</v>
          </cell>
        </row>
        <row r="1483">
          <cell r="A1483" t="str">
            <v>11.92.27</v>
          </cell>
          <cell r="B1483" t="str">
            <v>SUDECAP</v>
          </cell>
          <cell r="C1483" t="str">
            <v>PARA RAIO TIPO FRANKLIN 4PONTAS LATAO CROMADO350MM</v>
          </cell>
          <cell r="L1483" t="str">
            <v>UN</v>
          </cell>
          <cell r="M1483">
            <v>113.42</v>
          </cell>
        </row>
        <row r="1484">
          <cell r="A1484" t="str">
            <v>11.92.28</v>
          </cell>
          <cell r="B1484" t="str">
            <v>SUDECAP</v>
          </cell>
          <cell r="C1484" t="str">
            <v>ARRUELA DE PRESSAO EM ACO INOX REF. TEL-5303 OU EQUIVALENTE</v>
          </cell>
          <cell r="L1484" t="str">
            <v>UN</v>
          </cell>
          <cell r="M1484">
            <v>1.74</v>
          </cell>
        </row>
        <row r="1485">
          <cell r="A1485" t="str">
            <v>11.92.30</v>
          </cell>
          <cell r="B1485" t="str">
            <v>SUDECAP</v>
          </cell>
          <cell r="C1485" t="str">
            <v>CX.INSPECAO EM PVC 300X300MM TAMPA FOFO TIPO SOLO</v>
          </cell>
          <cell r="L1485" t="str">
            <v>UN</v>
          </cell>
          <cell r="M1485">
            <v>106.62</v>
          </cell>
        </row>
        <row r="1486">
          <cell r="A1486" t="str">
            <v>11.92.31</v>
          </cell>
          <cell r="B1486" t="str">
            <v>SUDECAP</v>
          </cell>
          <cell r="C1486" t="str">
            <v>CONECTOR DE PRESSAO 35MM2 TEL-5015 OU EQUIVALENTE</v>
          </cell>
          <cell r="L1486" t="str">
            <v>UN</v>
          </cell>
          <cell r="M1486">
            <v>13.36</v>
          </cell>
        </row>
        <row r="1487">
          <cell r="A1487" t="str">
            <v>11.92.32</v>
          </cell>
          <cell r="B1487" t="str">
            <v>SUDECAP</v>
          </cell>
          <cell r="C1487" t="str">
            <v>BARRA GALVANIZADA A FOGO DIAM. 3/8"X3,4M (RE-BAR)</v>
          </cell>
          <cell r="L1487" t="str">
            <v>UN</v>
          </cell>
          <cell r="M1487">
            <v>55.28</v>
          </cell>
        </row>
        <row r="1488">
          <cell r="A1488" t="str">
            <v>11.92.33</v>
          </cell>
          <cell r="B1488" t="str">
            <v>SUDECAP</v>
          </cell>
          <cell r="C1488" t="str">
            <v>TERMINAL EM LATAO 16-50MM2 TEL-5099 OU EQUIVALENTE</v>
          </cell>
          <cell r="L1488" t="str">
            <v>UN</v>
          </cell>
          <cell r="M1488">
            <v>26.06</v>
          </cell>
        </row>
        <row r="1489">
          <cell r="A1489" t="str">
            <v>11.92.34</v>
          </cell>
          <cell r="B1489" t="str">
            <v>SUDECAP</v>
          </cell>
          <cell r="C1489" t="str">
            <v>SUPORTE EM LATAO DIAMETRO 1/4"</v>
          </cell>
          <cell r="L1489" t="str">
            <v>UN</v>
          </cell>
          <cell r="M1489">
            <v>12.7</v>
          </cell>
        </row>
        <row r="1490">
          <cell r="A1490" t="str">
            <v>11.92.42</v>
          </cell>
          <cell r="B1490" t="str">
            <v>SUDECAP</v>
          </cell>
          <cell r="C1490" t="str">
            <v>CAIXA DE EQUALIZACAO 40X40X15CM COM 11 TERMINAIS</v>
          </cell>
          <cell r="L1490" t="str">
            <v>UN</v>
          </cell>
          <cell r="M1490">
            <v>627.64</v>
          </cell>
        </row>
        <row r="1491">
          <cell r="A1491" t="str">
            <v>11.92.43</v>
          </cell>
          <cell r="B1491" t="str">
            <v>SUDECAP</v>
          </cell>
          <cell r="C1491" t="str">
            <v>MOLDE PPS 35-2 PARA SOLDA EXOTERMICA</v>
          </cell>
          <cell r="L1491" t="str">
            <v>UN</v>
          </cell>
          <cell r="M1491">
            <v>156.75</v>
          </cell>
        </row>
        <row r="1492">
          <cell r="A1492" t="str">
            <v>11.92.44</v>
          </cell>
          <cell r="B1492" t="str">
            <v>SUDECAP</v>
          </cell>
          <cell r="C1492" t="str">
            <v>CARTUCHO Nº45 PARA SOLDA EXOTERMICA</v>
          </cell>
          <cell r="L1492" t="str">
            <v>UN</v>
          </cell>
          <cell r="M1492">
            <v>24.61</v>
          </cell>
        </row>
        <row r="1493">
          <cell r="A1493" t="str">
            <v>11.92.45</v>
          </cell>
          <cell r="B1493" t="str">
            <v>SUDECAP</v>
          </cell>
          <cell r="C1493" t="str">
            <v>ALICATE PEQUENO Z-200</v>
          </cell>
          <cell r="L1493" t="str">
            <v>UN</v>
          </cell>
          <cell r="M1493">
            <v>113.56</v>
          </cell>
        </row>
        <row r="1494">
          <cell r="A1494" t="str">
            <v>11.92.46</v>
          </cell>
          <cell r="B1494" t="str">
            <v>SUDECAP</v>
          </cell>
          <cell r="C1494" t="str">
            <v>SELANTE ELASTICO MONOCOMPONENTE A BASE DE POLIURETANO PARA JUNTAS DIVERSAS 310ML</v>
          </cell>
          <cell r="L1494" t="str">
            <v>UN</v>
          </cell>
          <cell r="M1494">
            <v>57.63</v>
          </cell>
        </row>
        <row r="1495">
          <cell r="A1495" t="str">
            <v>11.92.48</v>
          </cell>
          <cell r="B1495" t="str">
            <v>SUDECAP</v>
          </cell>
          <cell r="C1495" t="str">
            <v>TERMINAL COMPRES.COBRE ESTANH. 1 FURO 50MM TEL5050 OU EQUIVALENTE</v>
          </cell>
          <cell r="L1495" t="str">
            <v>UN</v>
          </cell>
          <cell r="M1495">
            <v>6.68</v>
          </cell>
        </row>
        <row r="1496">
          <cell r="A1496" t="str">
            <v>11.92.49</v>
          </cell>
          <cell r="B1496" t="str">
            <v>SUDECAP</v>
          </cell>
          <cell r="C1496" t="str">
            <v>CARTUCHO P/ SOLDA NUMERO 115 TEL-99115 OU EQUIVALENTE</v>
          </cell>
          <cell r="L1496" t="str">
            <v>UN</v>
          </cell>
          <cell r="M1496">
            <v>31.17</v>
          </cell>
        </row>
        <row r="1497">
          <cell r="A1497" t="str">
            <v>11.93</v>
          </cell>
          <cell r="B1497" t="str">
            <v>SUDECAP</v>
          </cell>
          <cell r="C1497" t="str">
            <v>PROTECAO INTERNA - CONTRA SURTO</v>
          </cell>
        </row>
        <row r="1498">
          <cell r="A1498" t="str">
            <v>11.93.02</v>
          </cell>
          <cell r="B1498" t="str">
            <v>SUDECAP</v>
          </cell>
          <cell r="C1498" t="str">
            <v>SUPRESSOR DE SURTO VCL 275V 45KA CLAMPER/EQUIVALENTE</v>
          </cell>
          <cell r="L1498" t="str">
            <v>UN</v>
          </cell>
          <cell r="M1498">
            <v>70.8</v>
          </cell>
        </row>
        <row r="1499">
          <cell r="A1499" t="str">
            <v>12</v>
          </cell>
          <cell r="C1499" t="str">
            <v>MARCENARIA</v>
          </cell>
        </row>
        <row r="1500">
          <cell r="A1500" t="str">
            <v>12.03</v>
          </cell>
          <cell r="B1500" t="str">
            <v>SUDECAP</v>
          </cell>
          <cell r="C1500" t="str">
            <v>PORTA DE MADEIRA PARA PINTURA, DE ABRIR, COMPLETA / TARJETA</v>
          </cell>
        </row>
        <row r="1501">
          <cell r="A1501" t="str">
            <v>12.03.06</v>
          </cell>
          <cell r="B1501" t="str">
            <v>SUDECAP</v>
          </cell>
          <cell r="C1501" t="str">
            <v>PORTA DE MADEIRA PARA PINTURA, 55x160CM, MARCO EM CANTONEIRA DE FERRO, DOBRADIÇA CROMADA E TARJETA LIVRE-OCUPADO</v>
          </cell>
          <cell r="L1501" t="str">
            <v>UN</v>
          </cell>
          <cell r="M1501">
            <v>447.64</v>
          </cell>
        </row>
        <row r="1503">
          <cell r="A1503" t="str">
            <v>12.03.07</v>
          </cell>
          <cell r="B1503" t="str">
            <v>SUDECAP</v>
          </cell>
          <cell r="C1503" t="str">
            <v>PORTA DE MADEIRA PARA PINTURA, 55x180CM, MARCO EM CANTONEIRA DE FERRO, DOBRADIÇAS E TRINCO CROMADOS</v>
          </cell>
          <cell r="L1503" t="str">
            <v>UN</v>
          </cell>
          <cell r="M1503">
            <v>417.54</v>
          </cell>
        </row>
        <row r="1504">
          <cell r="A1504" t="str">
            <v>12.03.12</v>
          </cell>
          <cell r="B1504" t="str">
            <v>SUDECAP</v>
          </cell>
          <cell r="C1504" t="str">
            <v>PORTA DE MADEIRA PARA PINTURA, 60x165CM, FERRAGENS EM LATÃO P/DIVISÓRIAS DE PEDRA E TARJETA LIVRE-OCUPADO</v>
          </cell>
          <cell r="L1504" t="str">
            <v>UN</v>
          </cell>
          <cell r="M1504">
            <v>390.52</v>
          </cell>
        </row>
        <row r="1506">
          <cell r="A1506" t="str">
            <v>12.03.14</v>
          </cell>
          <cell r="B1506" t="str">
            <v>SUDECAP</v>
          </cell>
          <cell r="C1506" t="str">
            <v>PORTA DE MADEIRA PARA PINTURA, 55x180CM, MARCO EM CANTONEIRA DE FERRO, DOBRADIÇAS CROMADAS E TARJETA LIVRE-OCUPADO</v>
          </cell>
          <cell r="L1506" t="str">
            <v>UN</v>
          </cell>
          <cell r="M1506">
            <v>447.64</v>
          </cell>
        </row>
        <row r="1508">
          <cell r="A1508" t="str">
            <v>12.03.21</v>
          </cell>
          <cell r="B1508" t="str">
            <v>SUDECAP</v>
          </cell>
          <cell r="C1508" t="str">
            <v>PORTA DE MADEIRA PARA PINTURA, 60x165CM, MARCO EM CANTONEIRA DE FERRO, DOBRADIÇAS CROMADAS E TARJETA LIVRE-OCUPADO</v>
          </cell>
          <cell r="L1508" t="str">
            <v>UN</v>
          </cell>
          <cell r="M1508">
            <v>452.77</v>
          </cell>
        </row>
        <row r="1510">
          <cell r="A1510" t="str">
            <v>12.04</v>
          </cell>
          <cell r="B1510" t="str">
            <v>SUDECAP</v>
          </cell>
          <cell r="C1510" t="str">
            <v>PORTA DE MADEIRA PARA PINTURA, E=35MM, NUCLEO SARRAFEADO, INCLUSIVE FERRAGENS</v>
          </cell>
        </row>
        <row r="1511">
          <cell r="A1511" t="str">
            <v>12.04.31</v>
          </cell>
          <cell r="B1511" t="str">
            <v>SUDECAP</v>
          </cell>
          <cell r="C1511" t="str">
            <v>PORTA DE MADEIRA PARA PINTURA, 60 X 210 CM, E=35MM, C/MARCO, ALIZAR E DOBRADIÇAS (EXCLUSIVE FECHADURA)</v>
          </cell>
          <cell r="L1511" t="str">
            <v>UN</v>
          </cell>
          <cell r="M1511">
            <v>450.73</v>
          </cell>
        </row>
        <row r="1512">
          <cell r="A1512" t="str">
            <v>12.04.32</v>
          </cell>
          <cell r="B1512" t="str">
            <v>SUDECAP</v>
          </cell>
          <cell r="C1512" t="str">
            <v>PORTA DE MADEIRA PARA PINTURA, 70 X 210 CM, E=35MM, C/MARCO, ALIZAR E DOBRADIÇAS (EXCLUSIVE FECHADURA)</v>
          </cell>
          <cell r="L1512" t="str">
            <v>UN</v>
          </cell>
          <cell r="M1512">
            <v>487.19</v>
          </cell>
        </row>
        <row r="1513">
          <cell r="A1513" t="str">
            <v>12.04.33</v>
          </cell>
          <cell r="B1513" t="str">
            <v>SUDECAP</v>
          </cell>
          <cell r="C1513" t="str">
            <v>PORTA DE MADEIRA PARA PINTURA, 80 X 210 CM, E=35MM, C/MARCO, ALIZAR E DOBRADIÇAS (EXCLUSIVE FECHADURA)</v>
          </cell>
          <cell r="L1513" t="str">
            <v>UN</v>
          </cell>
          <cell r="M1513">
            <v>488.64</v>
          </cell>
        </row>
        <row r="1514">
          <cell r="A1514" t="str">
            <v>12.04.34</v>
          </cell>
          <cell r="B1514" t="str">
            <v>SUDECAP</v>
          </cell>
          <cell r="C1514" t="str">
            <v>PORTA DE MADEIRA PARA PINTURA, 90 X 210 CM, E=35MM, C/MARCO, ALIZAR E DOBRADIÇAS (EXCLUSIVE FECHADURA)</v>
          </cell>
          <cell r="L1514" t="str">
            <v>UN</v>
          </cell>
          <cell r="M1514">
            <v>499.19</v>
          </cell>
        </row>
        <row r="1515">
          <cell r="A1515" t="str">
            <v>12.04.40</v>
          </cell>
          <cell r="B1515" t="str">
            <v>SUDECAP</v>
          </cell>
          <cell r="C1515" t="str">
            <v>PORTA DE MADEIRA P/PINTURA, 80 X 210 CM, E=35MM, C/MARCO, ALIZAR, DOBRADIÇAS E FECHADURA, C/PROTEÇÃO DE BORRACHA H=40CM E BARRA DE APOIO EM AÇO INOX</v>
          </cell>
          <cell r="L1515" t="str">
            <v>UN</v>
          </cell>
          <cell r="M1515">
            <v>820.68</v>
          </cell>
        </row>
        <row r="1517">
          <cell r="A1517" t="str">
            <v>12.04.41</v>
          </cell>
          <cell r="B1517" t="str">
            <v>SUDECAP</v>
          </cell>
          <cell r="C1517" t="str">
            <v>PORTA DE MADEIRA P/PINTURA, 90 X 210 CM, E=35MM, C/MARCO, ALIZAR, DOBRADIÇAS E FECHADURA, C/PROTEÇÃO DE BORRACHA H=40CM E BARRA DE APOIO EM AÇO INOX</v>
          </cell>
          <cell r="L1517" t="str">
            <v>UN</v>
          </cell>
          <cell r="M1517">
            <v>831.23</v>
          </cell>
        </row>
        <row r="1519">
          <cell r="A1519" t="str">
            <v>12.10</v>
          </cell>
          <cell r="B1519" t="str">
            <v>SUDECAP</v>
          </cell>
          <cell r="C1519" t="str">
            <v>ESQUADRIA DE MADEIRA PADRAO SUDECAP</v>
          </cell>
        </row>
        <row r="1520">
          <cell r="A1520" t="str">
            <v>12.10.05</v>
          </cell>
          <cell r="B1520" t="str">
            <v>SUDECAP</v>
          </cell>
          <cell r="C1520" t="str">
            <v>PORTA DE MADEIRA PARA PINTURA, 02 FOLHAS, 150 X 210 CM, E=35MM, C/DOBRADIÇAS (EXCLUSIVE MARCO, ALIZAR E FECHADURA)</v>
          </cell>
          <cell r="L1520" t="str">
            <v>UN</v>
          </cell>
          <cell r="M1520">
            <v>464.7</v>
          </cell>
        </row>
        <row r="1522">
          <cell r="A1522" t="str">
            <v>12.30</v>
          </cell>
          <cell r="B1522" t="str">
            <v>SUDECAP</v>
          </cell>
          <cell r="C1522" t="str">
            <v>FOLHA DE PORTA DE MADEIRA PARA PINTURA, E=35MM, NUCLEO SARRAFEADO</v>
          </cell>
        </row>
        <row r="1523">
          <cell r="A1523" t="str">
            <v>12.30.05</v>
          </cell>
          <cell r="B1523" t="str">
            <v>SUDECAP</v>
          </cell>
          <cell r="C1523" t="str">
            <v>FOLHA DE PORTA DE MADEIRA P/PINTURA, E=35MM, NUCLEO SARRAFEADO, LARG. &lt;= 60 CM, ALT. &lt;= 180 CM</v>
          </cell>
          <cell r="L1523" t="str">
            <v>UN</v>
          </cell>
          <cell r="M1523">
            <v>227.3</v>
          </cell>
        </row>
        <row r="1524">
          <cell r="A1524" t="str">
            <v>12.30.10</v>
          </cell>
          <cell r="B1524" t="str">
            <v>SUDECAP</v>
          </cell>
          <cell r="C1524" t="str">
            <v>FOLHA DE PORTA DE MADEIRA P/PINTURA, E=35MM, NUCLEO SARRAFEADO, 60 X 210 CM</v>
          </cell>
          <cell r="L1524" t="str">
            <v>UN</v>
          </cell>
          <cell r="M1524">
            <v>203.64</v>
          </cell>
        </row>
        <row r="1525">
          <cell r="A1525" t="str">
            <v>12.30.11</v>
          </cell>
          <cell r="B1525" t="str">
            <v>SUDECAP</v>
          </cell>
          <cell r="C1525" t="str">
            <v>FOLHA DE PORTA DE MADEIRA P/PINTURA, E=35MM, NUCLEO SARRAFEADO, 70 X 210 CM</v>
          </cell>
          <cell r="L1525" t="str">
            <v>UN</v>
          </cell>
          <cell r="M1525">
            <v>238.64</v>
          </cell>
        </row>
        <row r="1526">
          <cell r="A1526" t="str">
            <v>12.30.12</v>
          </cell>
          <cell r="B1526" t="str">
            <v>SUDECAP</v>
          </cell>
          <cell r="C1526" t="str">
            <v>FOLHA DE PORTA DE MADEIRA P/PINTURA, E=35MM, NUCLEO SARRAFEADO, 80 X 210 CM</v>
          </cell>
          <cell r="L1526" t="str">
            <v>UN</v>
          </cell>
          <cell r="M1526">
            <v>238.64</v>
          </cell>
        </row>
        <row r="1527">
          <cell r="A1527" t="str">
            <v>12.40</v>
          </cell>
          <cell r="B1527" t="str">
            <v>SUDECAP</v>
          </cell>
          <cell r="C1527" t="str">
            <v>MARCO DE MADEIRA, INCLUSIVE ALIZARES</v>
          </cell>
        </row>
        <row r="1528">
          <cell r="A1528" t="str">
            <v>12.40.05</v>
          </cell>
          <cell r="B1528" t="str">
            <v>SUDECAP</v>
          </cell>
          <cell r="C1528" t="str">
            <v>MARCO DE MADEIRA P/PORTA 60 X 210 CM, LARGURA = 14 CM, INCLUSIVE ALIZARES</v>
          </cell>
          <cell r="L1528" t="str">
            <v>UN</v>
          </cell>
          <cell r="M1528">
            <v>289.93</v>
          </cell>
        </row>
        <row r="1529">
          <cell r="A1529" t="str">
            <v>12.40.06</v>
          </cell>
          <cell r="B1529" t="str">
            <v>SUDECAP</v>
          </cell>
          <cell r="C1529" t="str">
            <v>MARCO DE MADEIRA P/PORTA 70 X 210 CM, LARGURA = 14 CM, INCLUSIVE ALIZARES</v>
          </cell>
          <cell r="L1529" t="str">
            <v>UN</v>
          </cell>
          <cell r="M1529">
            <v>291.39</v>
          </cell>
        </row>
        <row r="1530">
          <cell r="A1530" t="str">
            <v>12.40.07</v>
          </cell>
          <cell r="B1530" t="str">
            <v>SUDECAP</v>
          </cell>
          <cell r="C1530" t="str">
            <v>MARCO DE MADEIRA P/PORTA 80 X 210 CM, LARGURA = 14 CM, INCLUSIVE ALIZARES</v>
          </cell>
          <cell r="L1530" t="str">
            <v>UN</v>
          </cell>
          <cell r="M1530">
            <v>292.84</v>
          </cell>
        </row>
        <row r="1531">
          <cell r="A1531" t="str">
            <v>12.50</v>
          </cell>
          <cell r="B1531" t="str">
            <v>SUDECAP</v>
          </cell>
          <cell r="C1531" t="str">
            <v>FECHADURA, TARJETA E DOBRADIÇA</v>
          </cell>
        </row>
        <row r="1532">
          <cell r="A1532" t="str">
            <v>12.50.08</v>
          </cell>
          <cell r="B1532" t="str">
            <v>SUDECAP</v>
          </cell>
          <cell r="C1532" t="str">
            <v>FECHADURA CROMADA, COMPLETA, C/MAÇANETA E ROSETA, P/PORTAS EXTERNAS</v>
          </cell>
          <cell r="L1532" t="str">
            <v>UN</v>
          </cell>
          <cell r="M1532">
            <v>189.78</v>
          </cell>
        </row>
        <row r="1533">
          <cell r="A1533" t="str">
            <v>12.50.09</v>
          </cell>
          <cell r="B1533" t="str">
            <v>SUDECAP</v>
          </cell>
          <cell r="C1533" t="str">
            <v>FECHADURA CROMADA, COMPLETA, C/MAÇANETA E ROSETA, P/PORTAS INTERNAS</v>
          </cell>
          <cell r="L1533" t="str">
            <v>UN</v>
          </cell>
          <cell r="M1533">
            <v>218.99</v>
          </cell>
        </row>
        <row r="1534">
          <cell r="A1534" t="str">
            <v>12.50.10</v>
          </cell>
          <cell r="B1534" t="str">
            <v>SUDECAP</v>
          </cell>
          <cell r="C1534" t="str">
            <v>FECHADURA CROMADA, COMPLETA, C/MAÇANETA E ROSETA, P/PORTAS BANHEIRO</v>
          </cell>
          <cell r="L1534" t="str">
            <v>UN</v>
          </cell>
          <cell r="M1534">
            <v>220.47</v>
          </cell>
        </row>
        <row r="1535">
          <cell r="A1535" t="str">
            <v>12.50.11</v>
          </cell>
          <cell r="B1535" t="str">
            <v>SUDECAP</v>
          </cell>
          <cell r="C1535" t="str">
            <v>FECHADURA CROMADA, COMPLETA, PERFIL ESTREITO C/ESPELHO, P/PORTAS INTERNAS/EXTERNAS</v>
          </cell>
          <cell r="L1535" t="str">
            <v>UN</v>
          </cell>
          <cell r="M1535">
            <v>209.51</v>
          </cell>
        </row>
        <row r="1536">
          <cell r="A1536" t="str">
            <v>12.50.12</v>
          </cell>
          <cell r="B1536" t="str">
            <v>SUDECAP</v>
          </cell>
          <cell r="C1536" t="str">
            <v>FECHADURA CROMADA, COMPLETA, P/PORTAS DE CORRER</v>
          </cell>
          <cell r="L1536" t="str">
            <v>UN</v>
          </cell>
          <cell r="M1536">
            <v>228.48</v>
          </cell>
        </row>
        <row r="1537">
          <cell r="A1537" t="str">
            <v>12.50.21</v>
          </cell>
          <cell r="B1537" t="str">
            <v>SUDECAP</v>
          </cell>
          <cell r="C1537" t="str">
            <v>TRINCO TARJETA ZINCADO P/PORTAS</v>
          </cell>
          <cell r="L1537" t="str">
            <v>UN</v>
          </cell>
          <cell r="M1537">
            <v>71.3</v>
          </cell>
        </row>
        <row r="1538">
          <cell r="A1538" t="str">
            <v>12.50.22</v>
          </cell>
          <cell r="B1538" t="str">
            <v>SUDECAP</v>
          </cell>
          <cell r="C1538" t="str">
            <v>TARJETA LIVRE-OCUPADO EM METAL CROMADO</v>
          </cell>
          <cell r="L1538" t="str">
            <v>UN</v>
          </cell>
          <cell r="M1538">
            <v>101.4</v>
          </cell>
        </row>
        <row r="1539">
          <cell r="A1539" t="str">
            <v>12.50.41</v>
          </cell>
          <cell r="B1539" t="str">
            <v>SUDECAP</v>
          </cell>
          <cell r="C1539" t="str">
            <v>DOBRADIÇA DE METAL CROMADO 3"X2 1/2" ESP=2MM</v>
          </cell>
          <cell r="L1539" t="str">
            <v>UN</v>
          </cell>
          <cell r="M1539">
            <v>10.35</v>
          </cell>
        </row>
        <row r="1540">
          <cell r="A1540" t="str">
            <v>12.50.43</v>
          </cell>
          <cell r="B1540" t="str">
            <v>SUDECAP</v>
          </cell>
          <cell r="C1540" t="str">
            <v>DOBRADIÇA DE METAL CROMADO 3 1/2" X 2 1/4" ESP=1,5MM</v>
          </cell>
          <cell r="L1540" t="str">
            <v>UN</v>
          </cell>
          <cell r="M1540">
            <v>10.75</v>
          </cell>
        </row>
        <row r="1541">
          <cell r="A1541" t="str">
            <v>12.50.44</v>
          </cell>
          <cell r="B1541" t="str">
            <v>SUDECAP</v>
          </cell>
          <cell r="C1541" t="str">
            <v>DOBRADIÇA DE METAL CROMADO 3 1/2" X 3" ESP=2MM</v>
          </cell>
          <cell r="L1541" t="str">
            <v>UN</v>
          </cell>
          <cell r="M1541">
            <v>7.7</v>
          </cell>
        </row>
        <row r="1542">
          <cell r="A1542" t="str">
            <v>13</v>
          </cell>
          <cell r="C1542" t="str">
            <v>SERRALHERIA</v>
          </cell>
        </row>
        <row r="1543">
          <cell r="A1543" t="str">
            <v>13.31</v>
          </cell>
          <cell r="B1543" t="str">
            <v>SUDECAP</v>
          </cell>
          <cell r="C1543" t="str">
            <v>PORTAO EM TELA</v>
          </cell>
        </row>
        <row r="1544">
          <cell r="A1544" t="str">
            <v>13.31.10</v>
          </cell>
          <cell r="B1544" t="str">
            <v>SUDECAP</v>
          </cell>
          <cell r="C1544" t="str">
            <v>PT10-120X210CM-TUBO D=2"TELA 2", 1 FOL.DE ABRIR</v>
          </cell>
          <cell r="L1544" t="str">
            <v>UN</v>
          </cell>
          <cell r="M1544">
            <v>1072.35</v>
          </cell>
        </row>
        <row r="1545">
          <cell r="A1545" t="str">
            <v>13.32</v>
          </cell>
          <cell r="B1545" t="str">
            <v>SUDECAP</v>
          </cell>
          <cell r="C1545" t="str">
            <v>PORTAO EM CHAPA E PERFIL DE FERRO</v>
          </cell>
        </row>
        <row r="1546">
          <cell r="A1546" t="str">
            <v>13.32.01</v>
          </cell>
          <cell r="B1546" t="str">
            <v>SUDECAP</v>
          </cell>
          <cell r="C1546" t="str">
            <v>PCH1-120X210CM-CHAPA TRAPEZOIDAL 18, 1 FOL. ABRIR</v>
          </cell>
          <cell r="L1546" t="str">
            <v>UN</v>
          </cell>
          <cell r="M1546">
            <v>1975.68</v>
          </cell>
        </row>
        <row r="1547">
          <cell r="A1547" t="str">
            <v>13.32.02</v>
          </cell>
          <cell r="B1547" t="str">
            <v>SUDECAP</v>
          </cell>
          <cell r="C1547" t="str">
            <v>PCH2-300X240CM-CHAPA TRAPEZOIDAL 18, 2 FOL. ABRIR</v>
          </cell>
          <cell r="L1547" t="str">
            <v>UN</v>
          </cell>
          <cell r="M1547">
            <v>4291.76</v>
          </cell>
        </row>
        <row r="1548">
          <cell r="A1548" t="str">
            <v>13.38</v>
          </cell>
          <cell r="B1548" t="str">
            <v>SUDECAP</v>
          </cell>
          <cell r="C1548" t="str">
            <v>GRADES</v>
          </cell>
        </row>
        <row r="1549">
          <cell r="A1549" t="str">
            <v>13.38.03</v>
          </cell>
          <cell r="B1549" t="str">
            <v>SUDECAP</v>
          </cell>
          <cell r="C1549" t="str">
            <v>GRADE DE FERRO QUADRADO 3/8" - 2,60X1,60 M</v>
          </cell>
          <cell r="L1549" t="str">
            <v>UN</v>
          </cell>
          <cell r="M1549">
            <v>1180.66</v>
          </cell>
        </row>
        <row r="1550">
          <cell r="A1550" t="str">
            <v>13.38.27</v>
          </cell>
          <cell r="B1550" t="str">
            <v>SUDECAP</v>
          </cell>
          <cell r="C1550" t="str">
            <v>GRADIL NYLOFOR H=1.03 M INCLUSIVE POSTE OU EQUIVALENTE</v>
          </cell>
          <cell r="L1550" t="str">
            <v>M</v>
          </cell>
          <cell r="M1550">
            <v>248.17</v>
          </cell>
        </row>
        <row r="1551">
          <cell r="A1551" t="str">
            <v>13.38.28</v>
          </cell>
          <cell r="B1551" t="str">
            <v>SUDECAP</v>
          </cell>
          <cell r="C1551" t="str">
            <v>GRADIL NYLOFOR H=1.53 M INCLUSIVE POSTE OU EQUIVALENTE</v>
          </cell>
          <cell r="L1551" t="str">
            <v>M</v>
          </cell>
          <cell r="M1551">
            <v>328.97</v>
          </cell>
        </row>
        <row r="1552">
          <cell r="A1552" t="str">
            <v>13.38.29</v>
          </cell>
          <cell r="B1552" t="str">
            <v>SUDECAP</v>
          </cell>
          <cell r="C1552" t="str">
            <v>GRADIL NYLOFOR H=2.03 M INCLUSIVE POSTE OU EQUIVALENTE</v>
          </cell>
          <cell r="L1552" t="str">
            <v>M</v>
          </cell>
          <cell r="M1552">
            <v>409.37</v>
          </cell>
        </row>
        <row r="1553">
          <cell r="A1553" t="str">
            <v>13.38.30</v>
          </cell>
          <cell r="B1553" t="str">
            <v>SUDECAP</v>
          </cell>
          <cell r="C1553" t="str">
            <v>GRADIL NYLOFOR H=2.43 M INCLUSIVE POSTE OU EQUIVALENTE</v>
          </cell>
          <cell r="L1553" t="str">
            <v>M</v>
          </cell>
          <cell r="M1553">
            <v>487.77</v>
          </cell>
        </row>
        <row r="1554">
          <cell r="A1554" t="str">
            <v>13.40</v>
          </cell>
          <cell r="B1554" t="str">
            <v>SUDECAP</v>
          </cell>
          <cell r="C1554" t="str">
            <v>GUARDA-CORPO E CORRIMAO</v>
          </cell>
        </row>
        <row r="1555">
          <cell r="A1555" t="str">
            <v>13.40.53</v>
          </cell>
          <cell r="B1555" t="str">
            <v>SUDECAP</v>
          </cell>
          <cell r="C1555" t="str">
            <v>BARRA DE APOIO EM AÇO INOX P/LAVATÓRIO RETANGULAR D=32MM L=49X64X49CM E=1,5MM (ABNT NBR 9050:2020)</v>
          </cell>
          <cell r="L1555" t="str">
            <v>UN</v>
          </cell>
          <cell r="M1555">
            <v>113.36</v>
          </cell>
        </row>
        <row r="1556">
          <cell r="A1556" t="str">
            <v>13.40.55</v>
          </cell>
          <cell r="B1556" t="str">
            <v>SUDECAP</v>
          </cell>
          <cell r="C1556" t="str">
            <v>BARRA DE APOIO EM AÇO INOX P/LAVATÓRIO DE CANTO D=32MM E=1,5MM (ABNT NBR 9050:2020)</v>
          </cell>
          <cell r="L1556" t="str">
            <v>UN</v>
          </cell>
          <cell r="M1556">
            <v>107.88</v>
          </cell>
        </row>
        <row r="1557">
          <cell r="A1557" t="str">
            <v>13.40.56</v>
          </cell>
          <cell r="B1557" t="str">
            <v>SUDECAP</v>
          </cell>
          <cell r="C1557" t="str">
            <v>BARRA DE APOIO EM AÇO INOX RETA D=32MM L=80CM E=1,5MM (ABNT NBR 9050:2020)</v>
          </cell>
          <cell r="L1557" t="str">
            <v>UN</v>
          </cell>
          <cell r="M1557">
            <v>120.36</v>
          </cell>
        </row>
        <row r="1558">
          <cell r="A1558" t="str">
            <v>13.40.57</v>
          </cell>
          <cell r="B1558" t="str">
            <v>SUDECAP</v>
          </cell>
          <cell r="C1558" t="str">
            <v>BARRA DE APOIO EM AÇO INOX LATERAL COM REFORÇO D=32MM L= 80CM E=1,5MM (ABNT NBR 9050:2020)</v>
          </cell>
          <cell r="L1558" t="str">
            <v>UN</v>
          </cell>
          <cell r="M1558">
            <v>196.9</v>
          </cell>
        </row>
        <row r="1559">
          <cell r="A1559" t="str">
            <v>13.40.58</v>
          </cell>
          <cell r="B1559" t="str">
            <v>SUDECAP</v>
          </cell>
          <cell r="C1559" t="str">
            <v>BARRA DE APOIO EM AÇO INOX EM "L" D=32MM 70X70CM E=1,5MM (ABNT NBR 9050:2020)</v>
          </cell>
          <cell r="L1559" t="str">
            <v>UN</v>
          </cell>
          <cell r="M1559">
            <v>167.3</v>
          </cell>
        </row>
        <row r="1560">
          <cell r="A1560" t="str">
            <v>13.40.59</v>
          </cell>
          <cell r="B1560" t="str">
            <v>SUDECAP</v>
          </cell>
          <cell r="C1560" t="str">
            <v>BARRA DE APOIO EM AÇO INOX RETA D=32MM L=40CM E=1,5MM (ABNT NBR 9050:2020)</v>
          </cell>
          <cell r="L1560" t="str">
            <v>UN</v>
          </cell>
          <cell r="M1560">
            <v>76.98</v>
          </cell>
        </row>
        <row r="1561">
          <cell r="A1561" t="str">
            <v>13.40.65</v>
          </cell>
          <cell r="B1561" t="str">
            <v>SUDECAP</v>
          </cell>
          <cell r="C1561" t="str">
            <v>BARRA APOIO DEFICIENTE TUBO METAL.CROMADO D=1 1/2"</v>
          </cell>
          <cell r="L1561" t="str">
            <v>M</v>
          </cell>
          <cell r="M1561">
            <v>70.26</v>
          </cell>
        </row>
        <row r="1562">
          <cell r="A1562" t="str">
            <v>13.40.81</v>
          </cell>
          <cell r="B1562" t="str">
            <v>SUDECAP</v>
          </cell>
          <cell r="C1562" t="str">
            <v>GUARDA-CORPO COM PILARETES DE CONCRETO D=150MM A CADA 150 CM E 7 TUBOS GALV. 1 1/4 " E FECHAMENTO INFERIOR EM TELA DE ARAME ONDULADO GALV. FIO Nº 12, TUBO INDUSTRIAL CHAPA 14 - 2,00 M (NBR 6591)</v>
          </cell>
          <cell r="L1562" t="str">
            <v>M</v>
          </cell>
          <cell r="M1562">
            <v>289.63</v>
          </cell>
        </row>
        <row r="1564">
          <cell r="A1564" t="str">
            <v>13.40.82</v>
          </cell>
          <cell r="B1564" t="str">
            <v>SUDECAP</v>
          </cell>
          <cell r="C1564" t="str">
            <v>GUARDA CORPO MOD. “TUBOS VERTICAIS”, COM MONTANTES D=2”, FIXAÇÃO A CADA 144 CM, TUBOS VERTICAIS INTERMEDIÁRIOS D= 1 1/4", TUBO INDUSTRIAL CHAPA 16 - 1,50 MM (NBR 6591)</v>
          </cell>
          <cell r="L1564" t="str">
            <v>M</v>
          </cell>
          <cell r="M1564">
            <v>354.58</v>
          </cell>
        </row>
        <row r="1566">
          <cell r="A1566" t="str">
            <v>13.40.83</v>
          </cell>
          <cell r="B1566" t="str">
            <v>SUDECAP</v>
          </cell>
          <cell r="C1566" t="str">
            <v>GUARDA CORPO MOD. “TUBOS VERTICAIS”, COM MONTANTES D=2”, FIXAÇÃO A CADA 144 CM, TUBOS VERTICAIS INTERMEDIÁRIOS D= 1 1/4", CORRIMÃO DUPLO, TUBO INDUSTRIAL CHAPA 16 - 1,50 MM (NBR 6591)</v>
          </cell>
          <cell r="L1566" t="str">
            <v>M</v>
          </cell>
          <cell r="M1566">
            <v>425.39</v>
          </cell>
        </row>
        <row r="1568">
          <cell r="A1568" t="str">
            <v>13.40.84</v>
          </cell>
          <cell r="B1568" t="str">
            <v>SUDECAP</v>
          </cell>
          <cell r="C1568" t="str">
            <v>GUARDA-CORPO MOD. “TIPO TELA”, COM MONTANTES D=2”, A CADA 100 CM E FECHAMENTO EM TELA DE ARAME ONDULADO GALV. FIO Nº 12, FIXADA COM CANTONEIRAS E BARRAS CHATAS, TUBO INDUSTRIAL CHAPA 16 - 1,50 MM (NBR 6591)</v>
          </cell>
          <cell r="L1568" t="str">
            <v>M</v>
          </cell>
          <cell r="M1568">
            <v>297.55</v>
          </cell>
        </row>
        <row r="1570">
          <cell r="A1570" t="str">
            <v>13.40.85</v>
          </cell>
          <cell r="B1570" t="str">
            <v>SUDECAP</v>
          </cell>
          <cell r="C1570" t="str">
            <v>GUARDA-CORPO MOD. “TIPO TELA”, COM MONTANTES D=2”, A CADA 100 CM E FECHAMENTO EM TELA DE ARAME ONDULADO GALV. FIO Nº 12, FIXADA COM CANTONEIRAS E BARRAS CHATAS, CORRIMÃO DUPLO, TUBO INDUSTRIAL CHAPA 16 - 1,50 MM (NBR 6591)</v>
          </cell>
          <cell r="L1570" t="str">
            <v>M</v>
          </cell>
          <cell r="M1570">
            <v>368.86</v>
          </cell>
        </row>
        <row r="1572">
          <cell r="A1572" t="str">
            <v>13.55</v>
          </cell>
          <cell r="B1572" t="str">
            <v>SUDECAP</v>
          </cell>
          <cell r="C1572" t="str">
            <v>ACESSORIOS E PEÇAS COMPLEMENTARES</v>
          </cell>
        </row>
        <row r="1573">
          <cell r="A1573" t="str">
            <v>13.55.01</v>
          </cell>
          <cell r="B1573" t="str">
            <v>SUDECAP</v>
          </cell>
          <cell r="C1573" t="str">
            <v>ALÇAPAO - 60X60 CM, CAIXILHO CHAPA 18</v>
          </cell>
          <cell r="L1573" t="str">
            <v>UN</v>
          </cell>
          <cell r="M1573">
            <v>250.68</v>
          </cell>
        </row>
        <row r="1574">
          <cell r="A1574" t="str">
            <v>13.55.02</v>
          </cell>
          <cell r="B1574" t="str">
            <v>SUDECAP</v>
          </cell>
          <cell r="C1574" t="str">
            <v>ALÇAPAO - 80X80 CM, CAIXILHO CHAPA 18</v>
          </cell>
          <cell r="L1574" t="str">
            <v>UN</v>
          </cell>
          <cell r="M1574">
            <v>334.54</v>
          </cell>
        </row>
        <row r="1575">
          <cell r="A1575" t="str">
            <v>13.55.21</v>
          </cell>
          <cell r="B1575" t="str">
            <v>SUDECAP</v>
          </cell>
          <cell r="C1575" t="str">
            <v>ESCADA MARINHEIRO-TB GALV.D=3/4" C/ GRADIL-TIPO 2</v>
          </cell>
          <cell r="L1575" t="str">
            <v>M</v>
          </cell>
          <cell r="M1575">
            <v>611.3</v>
          </cell>
        </row>
        <row r="1576">
          <cell r="A1576" t="str">
            <v>13.55.30</v>
          </cell>
          <cell r="B1576" t="str">
            <v>SUDECAP</v>
          </cell>
          <cell r="C1576" t="str">
            <v>BATE-RODAS EM TUBO GALVANIZADO PINTADO D=3"</v>
          </cell>
          <cell r="L1576" t="str">
            <v>UN</v>
          </cell>
          <cell r="M1576">
            <v>314.12</v>
          </cell>
        </row>
        <row r="1577">
          <cell r="A1577" t="str">
            <v>13.55.41</v>
          </cell>
          <cell r="B1577" t="str">
            <v>SUDECAP</v>
          </cell>
          <cell r="C1577" t="str">
            <v>MASTRO P/ BANDEIRA GALV.D=2",E=3,65MM,H=6M PINTADO</v>
          </cell>
          <cell r="L1577" t="str">
            <v>UN</v>
          </cell>
          <cell r="M1577">
            <v>1103.42</v>
          </cell>
        </row>
        <row r="1578">
          <cell r="A1578" t="str">
            <v>13.70</v>
          </cell>
          <cell r="B1578" t="str">
            <v>SUDECAP</v>
          </cell>
          <cell r="C1578" t="str">
            <v>PADRAO GRUPO ESCOLAR</v>
          </cell>
        </row>
        <row r="1579">
          <cell r="A1579" t="str">
            <v>13.70.05</v>
          </cell>
          <cell r="B1579" t="str">
            <v>SUDECAP</v>
          </cell>
          <cell r="C1579" t="str">
            <v>J1- JANELA DE CORRER DE FERRO 1X1/8" - 1,6 X 1,6 M</v>
          </cell>
          <cell r="L1579" t="str">
            <v>UN</v>
          </cell>
          <cell r="M1579">
            <v>1343.51</v>
          </cell>
        </row>
        <row r="1580">
          <cell r="A1580" t="str">
            <v>13.70.06</v>
          </cell>
          <cell r="B1580" t="str">
            <v>SUDECAP</v>
          </cell>
          <cell r="C1580" t="str">
            <v>J9- JANELA DE CORRER DE FERRO 1X1/8" - 3,0 X 1,6 M</v>
          </cell>
          <cell r="L1580" t="str">
            <v>UN</v>
          </cell>
          <cell r="M1580">
            <v>2223.34</v>
          </cell>
        </row>
        <row r="1581">
          <cell r="A1581" t="str">
            <v>13.70.07</v>
          </cell>
          <cell r="B1581" t="str">
            <v>SUDECAP</v>
          </cell>
          <cell r="C1581" t="str">
            <v>J12- JANELA DE CORRER DE FERRO 1X1/8"- 2,0 X 1,6 M</v>
          </cell>
          <cell r="L1581" t="str">
            <v>UN</v>
          </cell>
          <cell r="M1581">
            <v>1703.61</v>
          </cell>
        </row>
        <row r="1582">
          <cell r="A1582" t="str">
            <v>13.70.08</v>
          </cell>
          <cell r="B1582" t="str">
            <v>SUDECAP</v>
          </cell>
          <cell r="C1582" t="str">
            <v>J7- JANELA DE CORRER DE FERRO 1X1/8"- 2,6 X 1,6 M</v>
          </cell>
          <cell r="L1582" t="str">
            <v>UN</v>
          </cell>
          <cell r="M1582">
            <v>2101.29</v>
          </cell>
        </row>
        <row r="1583">
          <cell r="A1583" t="str">
            <v>13.70.18</v>
          </cell>
          <cell r="B1583" t="str">
            <v>SUDECAP</v>
          </cell>
          <cell r="C1583" t="str">
            <v>J2- BASCULANTE DE FERRO 1X1/8" - 1,6 X 0,5 M</v>
          </cell>
          <cell r="L1583" t="str">
            <v>UN</v>
          </cell>
          <cell r="M1583">
            <v>663.36</v>
          </cell>
        </row>
        <row r="1584">
          <cell r="A1584" t="str">
            <v>13.70.20</v>
          </cell>
          <cell r="B1584" t="str">
            <v>SUDECAP</v>
          </cell>
          <cell r="C1584" t="str">
            <v>J3- BASCULANTE DE FERRO 1X1/8" - 2,3 X 0,5 M</v>
          </cell>
          <cell r="L1584" t="str">
            <v>UN</v>
          </cell>
          <cell r="M1584">
            <v>911.74</v>
          </cell>
        </row>
        <row r="1585">
          <cell r="A1585" t="str">
            <v>13.70.21</v>
          </cell>
          <cell r="B1585" t="str">
            <v>SUDECAP</v>
          </cell>
          <cell r="C1585" t="str">
            <v>J4- BASCULANTE DE FERRO 1X1/8" - 3,2 X 0,5 M</v>
          </cell>
          <cell r="L1585" t="str">
            <v>UN</v>
          </cell>
          <cell r="M1585">
            <v>1225.74</v>
          </cell>
        </row>
        <row r="1586">
          <cell r="A1586" t="str">
            <v>13.70.23</v>
          </cell>
          <cell r="B1586" t="str">
            <v>SUDECAP</v>
          </cell>
          <cell r="C1586" t="str">
            <v>J5- BASCULANTE DE FERRO 1X1/8" - 2,6 X 0,5 M</v>
          </cell>
          <cell r="L1586" t="str">
            <v>UN</v>
          </cell>
          <cell r="M1586">
            <v>1025.59</v>
          </cell>
        </row>
        <row r="1587">
          <cell r="A1587" t="str">
            <v>13.70.35</v>
          </cell>
          <cell r="B1587" t="str">
            <v>SUDECAP</v>
          </cell>
          <cell r="C1587" t="str">
            <v>PF1- PORTA DE ABRIR CHAPA DOBRADA 1FL. 0,8 X 2,1 M</v>
          </cell>
          <cell r="L1587" t="str">
            <v>UN</v>
          </cell>
          <cell r="M1587">
            <v>1456.44</v>
          </cell>
        </row>
        <row r="1588">
          <cell r="A1588" t="str">
            <v>13.70.36</v>
          </cell>
          <cell r="B1588" t="str">
            <v>SUDECAP</v>
          </cell>
          <cell r="C1588" t="str">
            <v>PF2- PORTA DE ABRIR CHAPA DOBRADA 1FL. 0,6 X 2,1 M</v>
          </cell>
          <cell r="L1588" t="str">
            <v>UN</v>
          </cell>
          <cell r="M1588">
            <v>1215.07</v>
          </cell>
        </row>
        <row r="1589">
          <cell r="A1589" t="str">
            <v>13.70.37</v>
          </cell>
          <cell r="B1589" t="str">
            <v>SUDECAP</v>
          </cell>
          <cell r="C1589" t="str">
            <v>PF7- PORTA DE ABRIR CHAPA DOBRADA 1FL. 1,0 X 2,1 M</v>
          </cell>
          <cell r="L1589" t="str">
            <v>UN</v>
          </cell>
          <cell r="M1589">
            <v>1736.8</v>
          </cell>
        </row>
        <row r="1590">
          <cell r="A1590" t="str">
            <v>13.70.39</v>
          </cell>
          <cell r="B1590" t="str">
            <v>SUDECAP</v>
          </cell>
          <cell r="C1590" t="str">
            <v>PF6- PORTA DE ABRIR CHAPA DOBRADA 2FLS. 1,6X2,1 M</v>
          </cell>
          <cell r="L1590" t="str">
            <v>UN</v>
          </cell>
          <cell r="M1590">
            <v>2440.87</v>
          </cell>
        </row>
        <row r="1591">
          <cell r="A1591" t="str">
            <v>13.70.43</v>
          </cell>
          <cell r="B1591" t="str">
            <v>SUDECAP</v>
          </cell>
          <cell r="C1591" t="str">
            <v>PF4- PORTA DE CORRER CHAPA DOBRADA 2FLS. 1,5X2,1 M</v>
          </cell>
          <cell r="L1591" t="str">
            <v>UN</v>
          </cell>
          <cell r="M1591">
            <v>2645.3</v>
          </cell>
        </row>
        <row r="1592">
          <cell r="A1592" t="str">
            <v>13.70.62</v>
          </cell>
          <cell r="B1592" t="str">
            <v>SUDECAP</v>
          </cell>
          <cell r="C1592" t="str">
            <v>PT2- PORTA DE ABRIR DE FERRO E TELA 1 FL.0,8X1,25M</v>
          </cell>
          <cell r="L1592" t="str">
            <v>UN</v>
          </cell>
          <cell r="M1592">
            <v>402.75</v>
          </cell>
        </row>
        <row r="1593">
          <cell r="A1593" t="str">
            <v>13.72</v>
          </cell>
          <cell r="B1593" t="str">
            <v>SUDECAP</v>
          </cell>
          <cell r="C1593" t="str">
            <v>PADRAO POLICLINICA</v>
          </cell>
        </row>
        <row r="1594">
          <cell r="A1594" t="str">
            <v>13.72.20</v>
          </cell>
          <cell r="B1594" t="str">
            <v>SUDECAP</v>
          </cell>
          <cell r="C1594" t="str">
            <v>J3- MAXIMO AR DE METALON - 1,65 X 2,90 M</v>
          </cell>
          <cell r="L1594" t="str">
            <v>UN</v>
          </cell>
          <cell r="M1594">
            <v>2012.2</v>
          </cell>
        </row>
        <row r="1595">
          <cell r="A1595" t="str">
            <v>13.72.22</v>
          </cell>
          <cell r="B1595" t="str">
            <v>SUDECAP</v>
          </cell>
          <cell r="C1595" t="str">
            <v>J5- MAXIMO AR DE METALON - 1,65 X 3,20 M</v>
          </cell>
          <cell r="L1595" t="str">
            <v>UN</v>
          </cell>
          <cell r="M1595">
            <v>2854.65</v>
          </cell>
        </row>
        <row r="1596">
          <cell r="A1596" t="str">
            <v>13.74</v>
          </cell>
          <cell r="B1596" t="str">
            <v>SUDECAP</v>
          </cell>
          <cell r="C1596" t="str">
            <v>PADRAO UNIDADE DE SAUDE</v>
          </cell>
        </row>
        <row r="1597">
          <cell r="A1597" t="str">
            <v>13.74.05</v>
          </cell>
          <cell r="B1597" t="str">
            <v>SUDECAP</v>
          </cell>
          <cell r="C1597" t="str">
            <v>MAXIMO AR DE METALON - 0,6 X 1,2 M</v>
          </cell>
          <cell r="L1597" t="str">
            <v>UN</v>
          </cell>
          <cell r="M1597">
            <v>490.17</v>
          </cell>
        </row>
        <row r="1598">
          <cell r="A1598" t="str">
            <v>13.74.06</v>
          </cell>
          <cell r="B1598" t="str">
            <v>SUDECAP</v>
          </cell>
          <cell r="C1598" t="str">
            <v>MAXIMO AR DE METALON - 0,6 X 2,0 M</v>
          </cell>
          <cell r="L1598" t="str">
            <v>UN</v>
          </cell>
          <cell r="M1598">
            <v>775.29</v>
          </cell>
        </row>
        <row r="1599">
          <cell r="A1599" t="str">
            <v>13.76</v>
          </cell>
          <cell r="B1599" t="str">
            <v>SUDECAP</v>
          </cell>
          <cell r="C1599" t="str">
            <v>PADRAO CENTRO DE SAUDE</v>
          </cell>
        </row>
        <row r="1600">
          <cell r="A1600" t="str">
            <v>13.76.05</v>
          </cell>
          <cell r="B1600" t="str">
            <v>SUDECAP</v>
          </cell>
          <cell r="C1600" t="str">
            <v>JF1- BASCULANTE DE FERRO 3/4X1/8"- 3,0 X 1,0 M</v>
          </cell>
          <cell r="L1600" t="str">
            <v>UN</v>
          </cell>
          <cell r="M1600">
            <v>1683.18</v>
          </cell>
        </row>
        <row r="1601">
          <cell r="A1601" t="str">
            <v>13.76.09</v>
          </cell>
          <cell r="B1601" t="str">
            <v>SUDECAP</v>
          </cell>
          <cell r="C1601" t="str">
            <v>JF3- BASCULANTE DE FERRO 3/4X1/8"- 0,5 X 1,0 M</v>
          </cell>
          <cell r="L1601" t="str">
            <v>UN</v>
          </cell>
          <cell r="M1601">
            <v>462.23</v>
          </cell>
        </row>
        <row r="1602">
          <cell r="A1602" t="str">
            <v>13.76.11</v>
          </cell>
          <cell r="B1602" t="str">
            <v>SUDECAP</v>
          </cell>
          <cell r="C1602" t="str">
            <v>JF4- BASCULANTE DE FERRO 3/4X1/8"- 1,1 X 1,5 M</v>
          </cell>
          <cell r="L1602" t="str">
            <v>UN</v>
          </cell>
          <cell r="M1602">
            <v>1017.68</v>
          </cell>
        </row>
        <row r="1603">
          <cell r="A1603" t="str">
            <v>13.76.27</v>
          </cell>
          <cell r="B1603" t="str">
            <v>SUDECAP</v>
          </cell>
          <cell r="C1603" t="str">
            <v>PF2-PORTA DE ABRIR - VENEZIANA - CHAPA - 0,7X2,8 M</v>
          </cell>
          <cell r="L1603" t="str">
            <v>UN</v>
          </cell>
          <cell r="M1603">
            <v>1856.07</v>
          </cell>
        </row>
        <row r="1604">
          <cell r="A1604" t="str">
            <v>13.76.29</v>
          </cell>
          <cell r="B1604" t="str">
            <v>SUDECAP</v>
          </cell>
          <cell r="C1604" t="str">
            <v>PF2A-PORTA DE ABRIR-VENEZIANA-CHAPA - 0,8 X 2,8 M</v>
          </cell>
          <cell r="L1604" t="str">
            <v>UN</v>
          </cell>
          <cell r="M1604">
            <v>1972.83</v>
          </cell>
        </row>
        <row r="1605">
          <cell r="A1605" t="str">
            <v>13.76.30</v>
          </cell>
          <cell r="B1605" t="str">
            <v>SUDECAP</v>
          </cell>
          <cell r="C1605" t="str">
            <v>PF2B-PORTA DE ABRIR-VENEZIANA-CHAPA - 0,9 X 2,8 M</v>
          </cell>
          <cell r="L1605" t="str">
            <v>UN</v>
          </cell>
          <cell r="M1605">
            <v>2095.7</v>
          </cell>
        </row>
        <row r="1606">
          <cell r="A1606" t="str">
            <v>13.76.50</v>
          </cell>
          <cell r="B1606" t="str">
            <v>SUDECAP</v>
          </cell>
          <cell r="C1606" t="str">
            <v>PORTAO DE METALON 50X20 A CADA 15CM - 2,2 X 2,0 M</v>
          </cell>
          <cell r="L1606" t="str">
            <v>UN</v>
          </cell>
          <cell r="M1606">
            <v>1808.93</v>
          </cell>
        </row>
        <row r="1607">
          <cell r="A1607" t="str">
            <v>13.76.52</v>
          </cell>
          <cell r="B1607" t="str">
            <v>SUDECAP</v>
          </cell>
          <cell r="C1607" t="str">
            <v>PORTAO DE METALON 50X20 A CADA 15CM - 1,1 X 2,0 M</v>
          </cell>
          <cell r="L1607" t="str">
            <v>UN</v>
          </cell>
          <cell r="M1607">
            <v>1095</v>
          </cell>
        </row>
        <row r="1608">
          <cell r="A1608" t="str">
            <v>13.78</v>
          </cell>
          <cell r="B1608" t="str">
            <v>SUDECAP</v>
          </cell>
          <cell r="C1608" t="str">
            <v>PADRAO CRECHE</v>
          </cell>
        </row>
        <row r="1609">
          <cell r="A1609" t="str">
            <v>13.78.20</v>
          </cell>
          <cell r="B1609" t="str">
            <v>SUDECAP</v>
          </cell>
          <cell r="C1609" t="str">
            <v>P-2 PORTA DE CORRER DE METALON 1 FL 1,20 X 2,20 M</v>
          </cell>
          <cell r="L1609" t="str">
            <v>UN</v>
          </cell>
          <cell r="M1609">
            <v>2203.52</v>
          </cell>
        </row>
        <row r="1610">
          <cell r="A1610" t="str">
            <v>13.78.25</v>
          </cell>
          <cell r="B1610" t="str">
            <v>SUDECAP</v>
          </cell>
          <cell r="C1610" t="str">
            <v>PORTA DE CORRER DE FERRO/TELA ARTISTEX 1,75X2,10 M</v>
          </cell>
          <cell r="L1610" t="str">
            <v>UN</v>
          </cell>
          <cell r="M1610">
            <v>1177.24</v>
          </cell>
        </row>
        <row r="1611">
          <cell r="A1611" t="str">
            <v>13.78.55</v>
          </cell>
          <cell r="B1611" t="str">
            <v>SUDECAP</v>
          </cell>
          <cell r="C1611" t="str">
            <v>GUICHE DE ABRIR DE METALON 2 FL 0,9 X 0,7 M</v>
          </cell>
          <cell r="L1611" t="str">
            <v>UN</v>
          </cell>
          <cell r="M1611">
            <v>597.18</v>
          </cell>
        </row>
        <row r="1612">
          <cell r="A1612" t="str">
            <v>13.91</v>
          </cell>
          <cell r="B1612" t="str">
            <v>SUDECAP</v>
          </cell>
          <cell r="C1612" t="str">
            <v>ALAMBRADO</v>
          </cell>
        </row>
        <row r="1613">
          <cell r="A1613" t="str">
            <v>13.91.01</v>
          </cell>
          <cell r="B1613" t="str">
            <v>SUDECAP</v>
          </cell>
          <cell r="C1613" t="str">
            <v>EM TUBO GALVANIZ. DIN-2440 D=2",TELA #2" E FIO 12</v>
          </cell>
          <cell r="L1613" t="str">
            <v>M2</v>
          </cell>
          <cell r="M1613">
            <v>191.23</v>
          </cell>
        </row>
        <row r="1614">
          <cell r="A1614" t="str">
            <v>13.92</v>
          </cell>
          <cell r="B1614" t="str">
            <v>SUDECAP</v>
          </cell>
          <cell r="C1614" t="str">
            <v>ESTRUTURA SUPORTE PARA FIXAÇAO DE ARAME FARPADO</v>
          </cell>
        </row>
        <row r="1615">
          <cell r="A1615" t="str">
            <v>13.92.01</v>
          </cell>
          <cell r="B1615" t="str">
            <v>SUDECAP</v>
          </cell>
          <cell r="C1615" t="str">
            <v>CANTONEIRA FERRO 1 1/2x3/16" COMP=1,1M C/CHUMBADOR</v>
          </cell>
          <cell r="L1615" t="str">
            <v>UN</v>
          </cell>
          <cell r="M1615">
            <v>69.63</v>
          </cell>
        </row>
        <row r="1616">
          <cell r="A1616" t="str">
            <v>13.92.02</v>
          </cell>
          <cell r="B1616" t="str">
            <v>SUDECAP</v>
          </cell>
          <cell r="C1616" t="str">
            <v>ARAME FARPADO ESTICADO E AMARRADO A CANTONEIRA</v>
          </cell>
          <cell r="L1616" t="str">
            <v>M</v>
          </cell>
          <cell r="M1616">
            <v>2.64</v>
          </cell>
        </row>
        <row r="1617">
          <cell r="A1617" t="str">
            <v>14</v>
          </cell>
          <cell r="C1617" t="str">
            <v>REVESTIMENTOS</v>
          </cell>
        </row>
        <row r="1618">
          <cell r="A1618" t="str">
            <v>14.05</v>
          </cell>
          <cell r="B1618" t="str">
            <v>SUDECAP</v>
          </cell>
          <cell r="C1618" t="str">
            <v>REVESTIMENTO COM ARGAMASSA DE CIMENTO, CAL E AREIA</v>
          </cell>
        </row>
        <row r="1619">
          <cell r="A1619" t="str">
            <v>14.05.05</v>
          </cell>
          <cell r="B1619" t="str">
            <v>SUDECAP</v>
          </cell>
          <cell r="C1619" t="str">
            <v>CHAPISCO COM ARGAMASSA 1:3 CIM./AREIA, A COLHER</v>
          </cell>
          <cell r="L1619" t="str">
            <v>M2</v>
          </cell>
          <cell r="M1619">
            <v>7.23</v>
          </cell>
        </row>
        <row r="1620">
          <cell r="A1620" t="str">
            <v>14.05.07</v>
          </cell>
          <cell r="B1620" t="str">
            <v>SUDECAP</v>
          </cell>
          <cell r="C1620" t="str">
            <v>CHAPISCO COM ARGAMASSA 1:3 CIM./AREIA, A PENEIRA</v>
          </cell>
          <cell r="L1620" t="str">
            <v>M2</v>
          </cell>
          <cell r="M1620">
            <v>10.77</v>
          </cell>
        </row>
        <row r="1621">
          <cell r="A1621" t="str">
            <v>14.05.21</v>
          </cell>
          <cell r="B1621" t="str">
            <v>SUDECAP</v>
          </cell>
          <cell r="C1621" t="str">
            <v>EMBOÇO COM ARGAMASSA 1:6 CIMENTO E AREIA</v>
          </cell>
          <cell r="L1621" t="str">
            <v>M2</v>
          </cell>
          <cell r="M1621">
            <v>23.61</v>
          </cell>
        </row>
        <row r="1622">
          <cell r="A1622" t="str">
            <v>14.05.31</v>
          </cell>
          <cell r="B1622" t="str">
            <v>SUDECAP</v>
          </cell>
          <cell r="C1622" t="str">
            <v>REBOCO COM ARGAMASSA 1:7 CIMENTO E AREIA</v>
          </cell>
          <cell r="L1622" t="str">
            <v>M2</v>
          </cell>
          <cell r="M1622">
            <v>30.98</v>
          </cell>
        </row>
        <row r="1623">
          <cell r="A1623" t="str">
            <v>14.05.34</v>
          </cell>
          <cell r="B1623" t="str">
            <v>SUDECAP</v>
          </cell>
          <cell r="C1623" t="str">
            <v>REBOCO COM ARGAMASSA 1:4</v>
          </cell>
          <cell r="L1623" t="str">
            <v>M2</v>
          </cell>
          <cell r="M1623">
            <v>33.12</v>
          </cell>
        </row>
        <row r="1624">
          <cell r="A1624" t="str">
            <v>14.05.41</v>
          </cell>
          <cell r="B1624" t="str">
            <v>SUDECAP</v>
          </cell>
          <cell r="C1624" t="str">
            <v>REBOCO COM ARGAMASSA 1:4 E SIKA 1 /EQUIVALENTE</v>
          </cell>
          <cell r="L1624" t="str">
            <v>M2</v>
          </cell>
          <cell r="M1624">
            <v>35.71</v>
          </cell>
        </row>
        <row r="1625">
          <cell r="A1625" t="str">
            <v>14.05.43</v>
          </cell>
          <cell r="B1625" t="str">
            <v>SUDECAP</v>
          </cell>
          <cell r="C1625" t="str">
            <v>REBOCO COM ARGAMASSA 1:4 NATADO (BARRA LISA)</v>
          </cell>
          <cell r="L1625" t="str">
            <v>M2</v>
          </cell>
          <cell r="M1625">
            <v>38.2</v>
          </cell>
        </row>
        <row r="1626">
          <cell r="A1626" t="str">
            <v>14.05.61</v>
          </cell>
          <cell r="B1626" t="str">
            <v>SUDECAP</v>
          </cell>
          <cell r="C1626" t="str">
            <v>REBOCO TIPO MASSA FINA COM ARGAMASSA 1:7</v>
          </cell>
          <cell r="L1626" t="str">
            <v>M2</v>
          </cell>
          <cell r="M1626">
            <v>18.01</v>
          </cell>
        </row>
        <row r="1627">
          <cell r="A1627" t="str">
            <v>14.05.71</v>
          </cell>
          <cell r="B1627" t="str">
            <v>SUDECAP</v>
          </cell>
          <cell r="C1627" t="str">
            <v>SULCO NO REBOCO LARGURA=2CM</v>
          </cell>
          <cell r="L1627" t="str">
            <v>M</v>
          </cell>
          <cell r="M1627">
            <v>10.51</v>
          </cell>
        </row>
        <row r="1628">
          <cell r="A1628" t="str">
            <v>14.05.77</v>
          </cell>
          <cell r="B1628" t="str">
            <v>SUDECAP</v>
          </cell>
          <cell r="C1628" t="str">
            <v>ABERTURA DE JUNTA EM ARGAMASSA DE REVEST.L=1 A 2CM</v>
          </cell>
          <cell r="L1628" t="str">
            <v>M</v>
          </cell>
          <cell r="M1628">
            <v>10.51</v>
          </cell>
        </row>
        <row r="1629">
          <cell r="A1629" t="str">
            <v>14.06</v>
          </cell>
          <cell r="B1629" t="str">
            <v>SUDECAP</v>
          </cell>
          <cell r="C1629" t="str">
            <v>REVESTIMENTO COM ARGAMASSA ESPECIAL</v>
          </cell>
        </row>
        <row r="1630">
          <cell r="A1630" t="str">
            <v>14.06.01</v>
          </cell>
          <cell r="B1630" t="str">
            <v>SUDECAP</v>
          </cell>
          <cell r="C1630" t="str">
            <v>REVESTIMENTO COM ARGAMASSA BARITADA</v>
          </cell>
          <cell r="L1630" t="str">
            <v>M2</v>
          </cell>
          <cell r="M1630">
            <v>63.04</v>
          </cell>
        </row>
        <row r="1631">
          <cell r="A1631" t="str">
            <v>14.07</v>
          </cell>
          <cell r="B1631" t="str">
            <v>SUDECAP</v>
          </cell>
          <cell r="C1631" t="str">
            <v>REVESTIMENTO INTERNO EM GESSO</v>
          </cell>
        </row>
        <row r="1632">
          <cell r="A1632" t="str">
            <v>14.07.01</v>
          </cell>
          <cell r="B1632" t="str">
            <v>SUDECAP</v>
          </cell>
          <cell r="C1632" t="str">
            <v>REVESTIMENTO DE PAREDES INTERNAS E TETOS EM GESSO</v>
          </cell>
          <cell r="L1632" t="str">
            <v>M2</v>
          </cell>
          <cell r="M1632">
            <v>21.45</v>
          </cell>
        </row>
        <row r="1633">
          <cell r="A1633" t="str">
            <v>14.15</v>
          </cell>
          <cell r="B1633" t="str">
            <v>SUDECAP</v>
          </cell>
          <cell r="C1633" t="str">
            <v>REVESTIMENTO COM AZULEJO</v>
          </cell>
        </row>
        <row r="1634">
          <cell r="A1634" t="str">
            <v>14.15.05</v>
          </cell>
          <cell r="B1634" t="str">
            <v>SUDECAP</v>
          </cell>
          <cell r="C1634" t="str">
            <v>BRANCO 15X15 CM, EXTRA</v>
          </cell>
          <cell r="L1634" t="str">
            <v>M2</v>
          </cell>
          <cell r="M1634">
            <v>71.84</v>
          </cell>
        </row>
        <row r="1635">
          <cell r="A1635" t="str">
            <v>14.15.06</v>
          </cell>
          <cell r="B1635" t="str">
            <v>SUDECAP</v>
          </cell>
          <cell r="C1635" t="str">
            <v>BRANCO 20X20CM, EXTRA</v>
          </cell>
          <cell r="L1635" t="str">
            <v>M2</v>
          </cell>
          <cell r="M1635">
            <v>71.79</v>
          </cell>
        </row>
        <row r="1636">
          <cell r="A1636" t="str">
            <v>14.17</v>
          </cell>
          <cell r="B1636" t="str">
            <v>SUDECAP</v>
          </cell>
          <cell r="C1636" t="str">
            <v>REVESTIMENTO COM CERAMICA</v>
          </cell>
        </row>
        <row r="1637">
          <cell r="A1637" t="str">
            <v>14.17.09</v>
          </cell>
          <cell r="B1637" t="str">
            <v>SUDECAP</v>
          </cell>
          <cell r="C1637" t="str">
            <v>10X10CM LINHA ARQUITETURAL BEGE/BRANCO ELIANE/EQUIVALENTE</v>
          </cell>
          <cell r="L1637" t="str">
            <v>M2</v>
          </cell>
          <cell r="M1637">
            <v>117.02</v>
          </cell>
        </row>
        <row r="1638">
          <cell r="A1638" t="str">
            <v>14.17.10</v>
          </cell>
          <cell r="B1638" t="str">
            <v>SUDECAP</v>
          </cell>
          <cell r="C1638" t="str">
            <v>10X10CM ARQUITE. VERDE/AZUL/CINZA MEDIO ELIANE/EQUIVALENTE</v>
          </cell>
          <cell r="L1638" t="str">
            <v>M2</v>
          </cell>
          <cell r="M1638">
            <v>85.61</v>
          </cell>
        </row>
        <row r="1639">
          <cell r="A1639" t="str">
            <v>14.17.11</v>
          </cell>
          <cell r="B1639" t="str">
            <v>SUDECAP</v>
          </cell>
          <cell r="C1639" t="str">
            <v>10X10CM ARQUITE.AZUL/VERDE/DAMASCO ESCURO ELIANE/S</v>
          </cell>
          <cell r="L1639" t="str">
            <v>M2</v>
          </cell>
          <cell r="M1639">
            <v>121.22</v>
          </cell>
        </row>
        <row r="1640">
          <cell r="A1640" t="str">
            <v>14.17.12</v>
          </cell>
          <cell r="B1640" t="str">
            <v>SUDECAP</v>
          </cell>
          <cell r="C1640" t="str">
            <v>10X10CM LINHA ARQUITETURAL COR CEREJA ELIANE/EQUIVALENTE</v>
          </cell>
          <cell r="L1640" t="str">
            <v>M2</v>
          </cell>
          <cell r="M1640">
            <v>46.25</v>
          </cell>
        </row>
        <row r="1641">
          <cell r="A1641" t="str">
            <v>14.17.13</v>
          </cell>
          <cell r="B1641" t="str">
            <v>SUDECAP</v>
          </cell>
          <cell r="C1641" t="str">
            <v>25X33,5 CM LINHA FORMA SLIM BRANCA ELIANE/EQUIVALENTE</v>
          </cell>
          <cell r="L1641" t="str">
            <v>M2</v>
          </cell>
          <cell r="M1641">
            <v>58.74</v>
          </cell>
        </row>
        <row r="1642">
          <cell r="A1642" t="str">
            <v>14.21</v>
          </cell>
          <cell r="B1642" t="str">
            <v>SUDECAP</v>
          </cell>
          <cell r="C1642" t="str">
            <v>REVESTIMENTO COM PEDRA</v>
          </cell>
        </row>
        <row r="1643">
          <cell r="A1643" t="str">
            <v>14.21.03</v>
          </cell>
          <cell r="B1643" t="str">
            <v>SUDECAP</v>
          </cell>
          <cell r="C1643" t="str">
            <v>ARREMATE EM ARDOSIA H=5CM</v>
          </cell>
          <cell r="L1643" t="str">
            <v>M</v>
          </cell>
          <cell r="M1643">
            <v>12.61</v>
          </cell>
        </row>
        <row r="1644">
          <cell r="A1644" t="str">
            <v>14.21.05</v>
          </cell>
          <cell r="B1644" t="str">
            <v>SUDECAP</v>
          </cell>
          <cell r="C1644" t="str">
            <v>ARDOSIA 40 X 40 CM</v>
          </cell>
          <cell r="L1644" t="str">
            <v>M2</v>
          </cell>
          <cell r="M1644">
            <v>71.57</v>
          </cell>
        </row>
        <row r="1645">
          <cell r="A1645" t="str">
            <v>14.21.10</v>
          </cell>
          <cell r="B1645" t="str">
            <v>SUDECAP</v>
          </cell>
          <cell r="C1645" t="str">
            <v>MARMORE BRANCO NACIONAL, E= 2 CM</v>
          </cell>
          <cell r="L1645" t="str">
            <v>M2</v>
          </cell>
          <cell r="M1645">
            <v>231.28</v>
          </cell>
        </row>
        <row r="1646">
          <cell r="A1646" t="str">
            <v>14.21.11</v>
          </cell>
          <cell r="B1646" t="str">
            <v>SUDECAP</v>
          </cell>
          <cell r="C1646" t="str">
            <v>GRANITO CINZA CORUMBA E=2CM</v>
          </cell>
          <cell r="L1646" t="str">
            <v>M2</v>
          </cell>
          <cell r="M1646">
            <v>262.78</v>
          </cell>
        </row>
        <row r="1647">
          <cell r="A1647" t="str">
            <v>14.35</v>
          </cell>
          <cell r="B1647" t="str">
            <v>SUDECAP</v>
          </cell>
          <cell r="C1647" t="str">
            <v>COMPLEMENTO PARA ARREMATE CERAMICO</v>
          </cell>
        </row>
        <row r="1648">
          <cell r="A1648" t="str">
            <v>14.35.02</v>
          </cell>
          <cell r="B1648" t="str">
            <v>SUDECAP</v>
          </cell>
          <cell r="C1648" t="str">
            <v>CANTONEIRA ALUMINIO P/ ACABAMENTO DE QUINA DS-020</v>
          </cell>
          <cell r="L1648" t="str">
            <v>M</v>
          </cell>
          <cell r="M1648">
            <v>14.15</v>
          </cell>
        </row>
        <row r="1649">
          <cell r="A1649" t="str">
            <v>15</v>
          </cell>
          <cell r="C1649" t="str">
            <v>PISOS, RODAPES, SOLEIRAS E PEITORIS</v>
          </cell>
        </row>
        <row r="1650">
          <cell r="A1650" t="str">
            <v>15.02</v>
          </cell>
          <cell r="B1650" t="str">
            <v>SUDECAP</v>
          </cell>
          <cell r="C1650" t="str">
            <v>PISO DE TRANSIÇÃO</v>
          </cell>
        </row>
        <row r="1651">
          <cell r="A1651" t="str">
            <v>15.02.05</v>
          </cell>
          <cell r="B1651" t="str">
            <v>SUDECAP</v>
          </cell>
          <cell r="C1651" t="str">
            <v>E= 6,0 CM, SEM JUNTA FCK&gt;= 20 MPA (MANUAL)</v>
          </cell>
          <cell r="L1651" t="str">
            <v>M2</v>
          </cell>
          <cell r="M1651">
            <v>48.78</v>
          </cell>
        </row>
        <row r="1652">
          <cell r="A1652" t="str">
            <v>15.02.07</v>
          </cell>
          <cell r="B1652" t="str">
            <v>SUDECAP</v>
          </cell>
          <cell r="C1652" t="str">
            <v>E=  8,0 CM, SEM JUNTA FCK &gt;= 20 MPA (MANUAL)</v>
          </cell>
          <cell r="L1652" t="str">
            <v>M2</v>
          </cell>
          <cell r="M1652">
            <v>61.85</v>
          </cell>
        </row>
        <row r="1653">
          <cell r="A1653" t="str">
            <v>15.02.09</v>
          </cell>
          <cell r="B1653" t="str">
            <v>SUDECAP</v>
          </cell>
          <cell r="C1653" t="str">
            <v>E= 10,0 CM, SEM JUNTA FCK &gt;= 20MPA</v>
          </cell>
          <cell r="L1653" t="str">
            <v>M2</v>
          </cell>
          <cell r="M1653">
            <v>74.92</v>
          </cell>
        </row>
        <row r="1654">
          <cell r="A1654" t="str">
            <v>15.02.15</v>
          </cell>
          <cell r="B1654" t="str">
            <v>SUDECAP</v>
          </cell>
          <cell r="C1654" t="str">
            <v>E=  6 CM, COM JUNTA DE MADEIRA DE 2 X 2 M</v>
          </cell>
          <cell r="L1654" t="str">
            <v>M2</v>
          </cell>
          <cell r="M1654">
            <v>59.49</v>
          </cell>
        </row>
        <row r="1655">
          <cell r="A1655" t="str">
            <v>15.02.17</v>
          </cell>
          <cell r="B1655" t="str">
            <v>SUDECAP</v>
          </cell>
          <cell r="C1655" t="str">
            <v>E=  8 CM, COM JUNTA DE MADEIRA DE 2 X 2 M</v>
          </cell>
          <cell r="L1655" t="str">
            <v>M2</v>
          </cell>
          <cell r="M1655">
            <v>74.43</v>
          </cell>
        </row>
        <row r="1656">
          <cell r="A1656" t="str">
            <v>15.02.19</v>
          </cell>
          <cell r="B1656" t="str">
            <v>SUDECAP</v>
          </cell>
          <cell r="C1656" t="str">
            <v>E= 10 CM, COM JUNTA DE MADEIRA DE 2 X 2 M</v>
          </cell>
          <cell r="L1656" t="str">
            <v>M2</v>
          </cell>
          <cell r="M1656">
            <v>89.37</v>
          </cell>
        </row>
        <row r="1657">
          <cell r="A1657" t="str">
            <v>15.04</v>
          </cell>
          <cell r="B1657" t="str">
            <v>SUDECAP</v>
          </cell>
          <cell r="C1657" t="str">
            <v>CONTRAPISO DESEMPENADO, COM ARG.1:3 SEM JUNTA</v>
          </cell>
        </row>
        <row r="1658">
          <cell r="A1658" t="str">
            <v>15.04.05</v>
          </cell>
          <cell r="B1658" t="str">
            <v>SUDECAP</v>
          </cell>
          <cell r="C1658" t="str">
            <v>E= 2,0 CM</v>
          </cell>
          <cell r="L1658" t="str">
            <v>M2</v>
          </cell>
          <cell r="M1658">
            <v>32.42</v>
          </cell>
        </row>
        <row r="1659">
          <cell r="A1659" t="str">
            <v>15.04.06</v>
          </cell>
          <cell r="B1659" t="str">
            <v>SUDECAP</v>
          </cell>
          <cell r="C1659" t="str">
            <v>E= 2,5 CM</v>
          </cell>
          <cell r="L1659" t="str">
            <v>M2</v>
          </cell>
          <cell r="M1659">
            <v>35.29</v>
          </cell>
        </row>
        <row r="1660">
          <cell r="A1660" t="str">
            <v>15.04.07</v>
          </cell>
          <cell r="B1660" t="str">
            <v>SUDECAP</v>
          </cell>
          <cell r="C1660" t="str">
            <v>E= 3,0 CM</v>
          </cell>
          <cell r="L1660" t="str">
            <v>M2</v>
          </cell>
          <cell r="M1660">
            <v>38.15</v>
          </cell>
        </row>
        <row r="1661">
          <cell r="A1661" t="str">
            <v>15.05</v>
          </cell>
          <cell r="B1661" t="str">
            <v>SUDECAP</v>
          </cell>
          <cell r="C1661" t="str">
            <v>PISO CIMENT.DESEMP.FELTRADO,ARG.1:3,JUNTA PL.17X3M</v>
          </cell>
        </row>
        <row r="1662">
          <cell r="A1662" t="str">
            <v>15.05.06</v>
          </cell>
          <cell r="B1662" t="str">
            <v>SUDECAP</v>
          </cell>
          <cell r="C1662" t="str">
            <v>E= 2,5 CM, COM JUNTA DE 2 X 2 M</v>
          </cell>
          <cell r="L1662" t="str">
            <v>M2</v>
          </cell>
          <cell r="M1662">
            <v>40.89</v>
          </cell>
        </row>
        <row r="1663">
          <cell r="A1663" t="str">
            <v>15.05.07</v>
          </cell>
          <cell r="B1663" t="str">
            <v>SUDECAP</v>
          </cell>
          <cell r="C1663" t="str">
            <v>E= 3,0 CM, COM JUNTA DE 2 X 2 M</v>
          </cell>
          <cell r="L1663" t="str">
            <v>M2</v>
          </cell>
          <cell r="M1663">
            <v>43.75</v>
          </cell>
        </row>
        <row r="1664">
          <cell r="A1664" t="str">
            <v>15.05.16</v>
          </cell>
          <cell r="B1664" t="str">
            <v>SUDECAP</v>
          </cell>
          <cell r="C1664" t="str">
            <v>E= 2,5 CM, COM JUNTA DE 1 X 1 M</v>
          </cell>
          <cell r="L1664" t="str">
            <v>M2</v>
          </cell>
          <cell r="M1664">
            <v>42.1</v>
          </cell>
        </row>
        <row r="1665">
          <cell r="A1665" t="str">
            <v>15.05.17</v>
          </cell>
          <cell r="B1665" t="str">
            <v>SUDECAP</v>
          </cell>
          <cell r="C1665" t="str">
            <v>E= 3,0 CM, COM JUNTA DE 1 X 1 M</v>
          </cell>
          <cell r="L1665" t="str">
            <v>M2</v>
          </cell>
          <cell r="M1665">
            <v>44.96</v>
          </cell>
        </row>
        <row r="1666">
          <cell r="A1666" t="str">
            <v>15.05.26</v>
          </cell>
          <cell r="B1666" t="str">
            <v>SUDECAP</v>
          </cell>
          <cell r="C1666" t="str">
            <v>E= 2,5 CM, COM JUNTA DE 0,60 X 0,60 M</v>
          </cell>
          <cell r="L1666" t="str">
            <v>M2</v>
          </cell>
          <cell r="M1666">
            <v>43.72</v>
          </cell>
        </row>
        <row r="1667">
          <cell r="A1667" t="str">
            <v>15.05.27</v>
          </cell>
          <cell r="B1667" t="str">
            <v>SUDECAP</v>
          </cell>
          <cell r="C1667" t="str">
            <v>E= 3,0 CM, COM JUNTA DE 0,60 X 0,60 M</v>
          </cell>
          <cell r="L1667" t="str">
            <v>M2</v>
          </cell>
          <cell r="M1667">
            <v>46.58</v>
          </cell>
        </row>
        <row r="1668">
          <cell r="A1668" t="str">
            <v>15.06</v>
          </cell>
          <cell r="B1668" t="str">
            <v>SUDECAP</v>
          </cell>
          <cell r="C1668" t="str">
            <v>PISO CIMENTADO NATADO COM ARGAMASSA 1:3, SEM JUNTA</v>
          </cell>
        </row>
        <row r="1669">
          <cell r="A1669" t="str">
            <v>15.06.05</v>
          </cell>
          <cell r="B1669" t="str">
            <v>SUDECAP</v>
          </cell>
          <cell r="C1669" t="str">
            <v>E= 2,0 CM</v>
          </cell>
          <cell r="L1669" t="str">
            <v>M2</v>
          </cell>
          <cell r="M1669">
            <v>36.48</v>
          </cell>
        </row>
        <row r="1670">
          <cell r="A1670" t="str">
            <v>15.06.06</v>
          </cell>
          <cell r="B1670" t="str">
            <v>SUDECAP</v>
          </cell>
          <cell r="C1670" t="str">
            <v>E= 2,5 CM</v>
          </cell>
          <cell r="L1670" t="str">
            <v>M2</v>
          </cell>
          <cell r="M1670">
            <v>39.35</v>
          </cell>
        </row>
        <row r="1671">
          <cell r="A1671" t="str">
            <v>15.06.07</v>
          </cell>
          <cell r="B1671" t="str">
            <v>SUDECAP</v>
          </cell>
          <cell r="C1671" t="str">
            <v>E= 3,0 CM</v>
          </cell>
          <cell r="L1671" t="str">
            <v>M2</v>
          </cell>
          <cell r="M1671">
            <v>42.21</v>
          </cell>
        </row>
        <row r="1672">
          <cell r="A1672" t="str">
            <v>15.07</v>
          </cell>
          <cell r="B1672" t="str">
            <v>SUDECAP</v>
          </cell>
          <cell r="C1672" t="str">
            <v>PISO CIMENTADO NATADO COM ARG.1:3 JUNTA PL. 17x3MM</v>
          </cell>
        </row>
        <row r="1673">
          <cell r="A1673" t="str">
            <v>15.07.06</v>
          </cell>
          <cell r="B1673" t="str">
            <v>SUDECAP</v>
          </cell>
          <cell r="C1673" t="str">
            <v>E= 2,5 CM COM JUNTA DE 2 X 2 M</v>
          </cell>
          <cell r="L1673" t="str">
            <v>M2</v>
          </cell>
          <cell r="M1673">
            <v>43.94</v>
          </cell>
        </row>
        <row r="1674">
          <cell r="A1674" t="str">
            <v>15.07.07</v>
          </cell>
          <cell r="B1674" t="str">
            <v>SUDECAP</v>
          </cell>
          <cell r="C1674" t="str">
            <v>E= 3,0 CM COM JUNTA DE 2 X 2 M</v>
          </cell>
          <cell r="L1674" t="str">
            <v>M2</v>
          </cell>
          <cell r="M1674">
            <v>46.8</v>
          </cell>
        </row>
        <row r="1675">
          <cell r="A1675" t="str">
            <v>15.07.16</v>
          </cell>
          <cell r="B1675" t="str">
            <v>SUDECAP</v>
          </cell>
          <cell r="C1675" t="str">
            <v>E= 2,5 CM COM JUNTA DE 1 X 1 M</v>
          </cell>
          <cell r="L1675" t="str">
            <v>M2</v>
          </cell>
          <cell r="M1675">
            <v>45.15</v>
          </cell>
        </row>
        <row r="1676">
          <cell r="A1676" t="str">
            <v>15.07.17</v>
          </cell>
          <cell r="B1676" t="str">
            <v>SUDECAP</v>
          </cell>
          <cell r="C1676" t="str">
            <v>E= 3,0 CM COM JUNTA DE 1 X 1 M</v>
          </cell>
          <cell r="L1676" t="str">
            <v>M2</v>
          </cell>
          <cell r="M1676">
            <v>48.01</v>
          </cell>
        </row>
        <row r="1677">
          <cell r="A1677" t="str">
            <v>15.07.26</v>
          </cell>
          <cell r="B1677" t="str">
            <v>SUDECAP</v>
          </cell>
          <cell r="C1677" t="str">
            <v>E= 2,5 CM COM JUNTA DE 0,60 X 0,60 M</v>
          </cell>
          <cell r="L1677" t="str">
            <v>M2</v>
          </cell>
          <cell r="M1677">
            <v>46.77</v>
          </cell>
        </row>
        <row r="1678">
          <cell r="A1678" t="str">
            <v>15.07.27</v>
          </cell>
          <cell r="B1678" t="str">
            <v>SUDECAP</v>
          </cell>
          <cell r="C1678" t="str">
            <v>E= 3,0 CM COM JUNTA DE 0,60 X 0,60 M</v>
          </cell>
          <cell r="L1678" t="str">
            <v>M2</v>
          </cell>
          <cell r="M1678">
            <v>49.63</v>
          </cell>
        </row>
        <row r="1679">
          <cell r="A1679" t="str">
            <v>15.08</v>
          </cell>
          <cell r="B1679" t="str">
            <v>SUDECAP</v>
          </cell>
          <cell r="C1679" t="str">
            <v>PISO CIMENTADO ACAB. LISO ARGAMASSA 1:3 JUNTA SECA</v>
          </cell>
        </row>
        <row r="1680">
          <cell r="A1680" t="str">
            <v>15.08.01</v>
          </cell>
          <cell r="B1680" t="str">
            <v>SUDECAP</v>
          </cell>
          <cell r="C1680" t="str">
            <v>E= 2,0 CM</v>
          </cell>
          <cell r="L1680" t="str">
            <v>M2</v>
          </cell>
          <cell r="M1680">
            <v>39.64</v>
          </cell>
        </row>
        <row r="1681">
          <cell r="A1681" t="str">
            <v>15.08.02</v>
          </cell>
          <cell r="B1681" t="str">
            <v>SUDECAP</v>
          </cell>
          <cell r="C1681" t="str">
            <v>E= 3,0 CM</v>
          </cell>
          <cell r="L1681" t="str">
            <v>M2</v>
          </cell>
          <cell r="M1681">
            <v>47.06</v>
          </cell>
        </row>
        <row r="1682">
          <cell r="A1682" t="str">
            <v>15.15</v>
          </cell>
          <cell r="B1682" t="str">
            <v>SUDECAP</v>
          </cell>
          <cell r="C1682" t="str">
            <v>PISO DE MADEIRA</v>
          </cell>
        </row>
        <row r="1683">
          <cell r="A1683" t="str">
            <v>15.15.05</v>
          </cell>
          <cell r="B1683" t="str">
            <v>SUDECAP</v>
          </cell>
          <cell r="C1683" t="str">
            <v>TACO DE IPE EXTRA 7 X 21 CM</v>
          </cell>
          <cell r="L1683" t="str">
            <v>M2</v>
          </cell>
          <cell r="M1683">
            <v>207.16</v>
          </cell>
        </row>
        <row r="1684">
          <cell r="A1684" t="str">
            <v>15.17</v>
          </cell>
          <cell r="B1684" t="str">
            <v>SUDECAP</v>
          </cell>
          <cell r="C1684" t="str">
            <v>PISO CERAMICO</v>
          </cell>
        </row>
        <row r="1685">
          <cell r="A1685" t="str">
            <v>15.17.20</v>
          </cell>
          <cell r="B1685" t="str">
            <v>SUDECAP</v>
          </cell>
          <cell r="C1685" t="str">
            <v>PEI-5 (33,5X33,5)CM URBANUS GRAY/WHITE ELIANE/EQUIVALENTE</v>
          </cell>
          <cell r="L1685" t="str">
            <v>M2</v>
          </cell>
          <cell r="M1685">
            <v>79.83</v>
          </cell>
        </row>
        <row r="1686">
          <cell r="A1686" t="str">
            <v>15.17.22</v>
          </cell>
          <cell r="B1686" t="str">
            <v>SUDECAP</v>
          </cell>
          <cell r="C1686" t="str">
            <v>PEI-5 45X45CM CARGO PLUS COR GRAY/WHITE ELIANE/EQUIVALENTE</v>
          </cell>
          <cell r="L1686" t="str">
            <v>M2</v>
          </cell>
          <cell r="M1686">
            <v>78.76</v>
          </cell>
        </row>
        <row r="1687">
          <cell r="A1687" t="str">
            <v>15.20</v>
          </cell>
          <cell r="B1687" t="str">
            <v>SUDECAP</v>
          </cell>
          <cell r="C1687" t="str">
            <v>PISO DE PEDRA EM PLACAS</v>
          </cell>
        </row>
        <row r="1688">
          <cell r="A1688" t="str">
            <v>15.20.05</v>
          </cell>
          <cell r="B1688" t="str">
            <v>SUDECAP</v>
          </cell>
          <cell r="C1688" t="str">
            <v>ARDOSIA 40 X 40 CM</v>
          </cell>
          <cell r="L1688" t="str">
            <v>M2</v>
          </cell>
          <cell r="M1688">
            <v>73.98</v>
          </cell>
        </row>
        <row r="1689">
          <cell r="A1689" t="str">
            <v>15.20.07</v>
          </cell>
          <cell r="B1689" t="str">
            <v>SUDECAP</v>
          </cell>
          <cell r="C1689" t="str">
            <v>MARMORE BRANCO NACIONAL E= 2 CM</v>
          </cell>
          <cell r="L1689" t="str">
            <v>M2</v>
          </cell>
          <cell r="M1689">
            <v>224.34</v>
          </cell>
        </row>
        <row r="1690">
          <cell r="A1690" t="str">
            <v>15.20.09</v>
          </cell>
          <cell r="B1690" t="str">
            <v>SUDECAP</v>
          </cell>
          <cell r="C1690" t="str">
            <v>MARMORE BRANCO NACIONAL E= 3 CM</v>
          </cell>
          <cell r="L1690" t="str">
            <v>M2</v>
          </cell>
          <cell r="M1690">
            <v>245.74</v>
          </cell>
        </row>
        <row r="1691">
          <cell r="A1691" t="str">
            <v>15.22</v>
          </cell>
          <cell r="B1691" t="str">
            <v>SUDECAP</v>
          </cell>
          <cell r="C1691" t="str">
            <v>PISO DE LADRILHO HIDRAULICO</v>
          </cell>
        </row>
        <row r="1692">
          <cell r="A1692" t="str">
            <v>15.22.05</v>
          </cell>
          <cell r="B1692" t="str">
            <v>SUDECAP</v>
          </cell>
          <cell r="C1692" t="str">
            <v>20 X 20 CM, NA COR NATURAL</v>
          </cell>
          <cell r="L1692" t="str">
            <v>M2</v>
          </cell>
          <cell r="M1692">
            <v>102.28</v>
          </cell>
        </row>
        <row r="1693">
          <cell r="A1693" t="str">
            <v>15.22.10</v>
          </cell>
          <cell r="B1693" t="str">
            <v>SUDECAP</v>
          </cell>
          <cell r="C1693" t="str">
            <v>20 X 20 CM, DIRECIONAL EM COR AMARELA/VERMELHA</v>
          </cell>
          <cell r="L1693" t="str">
            <v>M2</v>
          </cell>
          <cell r="M1693">
            <v>78.73</v>
          </cell>
        </row>
        <row r="1694">
          <cell r="A1694" t="str">
            <v>15.22.11</v>
          </cell>
          <cell r="B1694" t="str">
            <v>SUDECAP</v>
          </cell>
          <cell r="C1694" t="str">
            <v>20 X 20 CM, TATIL EM COR AMARELA/VERMELHA</v>
          </cell>
          <cell r="L1694" t="str">
            <v>M2</v>
          </cell>
          <cell r="M1694">
            <v>100.13</v>
          </cell>
        </row>
        <row r="1695">
          <cell r="A1695" t="str">
            <v>15.22.15</v>
          </cell>
          <cell r="B1695" t="str">
            <v>SUDECAP</v>
          </cell>
          <cell r="C1695" t="str">
            <v>25 X 25 CM, NA COR NATURAL</v>
          </cell>
          <cell r="L1695" t="str">
            <v>M2</v>
          </cell>
          <cell r="M1695">
            <v>98.96</v>
          </cell>
        </row>
        <row r="1696">
          <cell r="A1696" t="str">
            <v>15.25</v>
          </cell>
          <cell r="B1696" t="str">
            <v>SUDECAP</v>
          </cell>
          <cell r="C1696" t="str">
            <v>PISO VINILICO E DE BORRACHA</v>
          </cell>
        </row>
        <row r="1697">
          <cell r="A1697" t="str">
            <v>15.25.05</v>
          </cell>
          <cell r="B1697" t="str">
            <v>SUDECAP</v>
          </cell>
          <cell r="C1697" t="str">
            <v>PISO VINILICO 30 X 30 CM E= 2 MM FIXADO COM COLA</v>
          </cell>
          <cell r="L1697" t="str">
            <v>M2</v>
          </cell>
          <cell r="M1697">
            <v>87.67</v>
          </cell>
        </row>
        <row r="1698">
          <cell r="A1698" t="str">
            <v>15.25.25</v>
          </cell>
          <cell r="B1698" t="str">
            <v>SUDECAP</v>
          </cell>
          <cell r="C1698" t="str">
            <v>PISO DE BORRACHA PASTILHADO 50X50CMX3MM C/ COLA PLURIG.</v>
          </cell>
          <cell r="L1698" t="str">
            <v>M2</v>
          </cell>
          <cell r="M1698">
            <v>50.49</v>
          </cell>
        </row>
        <row r="1699">
          <cell r="A1699" t="str">
            <v>15.25.26</v>
          </cell>
          <cell r="B1699" t="str">
            <v>SUDECAP</v>
          </cell>
          <cell r="C1699" t="str">
            <v>PISO DE BORRACHA RECICLADA COR PRETA (PLAYGROUND)</v>
          </cell>
          <cell r="L1699" t="str">
            <v>M2</v>
          </cell>
          <cell r="M1699">
            <v>75.32</v>
          </cell>
        </row>
        <row r="1700">
          <cell r="A1700" t="str">
            <v>15.33</v>
          </cell>
          <cell r="B1700" t="str">
            <v>SUDECAP</v>
          </cell>
          <cell r="C1700" t="str">
            <v>PISO DE TIJOLO</v>
          </cell>
        </row>
        <row r="1701">
          <cell r="A1701" t="str">
            <v>15.33.05</v>
          </cell>
          <cell r="B1701" t="str">
            <v>SUDECAP</v>
          </cell>
          <cell r="C1701" t="str">
            <v>CERAMICO MACIÇO PRENSADO, TIPO MORGAN OU EQUIVALENTE</v>
          </cell>
          <cell r="L1701" t="str">
            <v>M2</v>
          </cell>
          <cell r="M1701">
            <v>73.18</v>
          </cell>
        </row>
        <row r="1702">
          <cell r="A1702" t="str">
            <v>15.35</v>
          </cell>
          <cell r="B1702" t="str">
            <v>SUDECAP</v>
          </cell>
          <cell r="C1702" t="str">
            <v>PISO DE CONCRETO </v>
          </cell>
        </row>
        <row r="1703">
          <cell r="A1703" t="str">
            <v>15.35.25</v>
          </cell>
          <cell r="B1703" t="str">
            <v>SUDECAP</v>
          </cell>
          <cell r="C1703" t="str">
            <v>CONC.10MPA 6CM, ARG.1:3 2CM, JUNTA SECA 3M MANUAL</v>
          </cell>
          <cell r="L1703" t="str">
            <v>M2</v>
          </cell>
          <cell r="M1703">
            <v>70.22</v>
          </cell>
        </row>
        <row r="1704">
          <cell r="A1704" t="str">
            <v>15.35.27</v>
          </cell>
          <cell r="B1704" t="str">
            <v>SUDECAP</v>
          </cell>
          <cell r="C1704" t="str">
            <v>CONCRETO 10 MPA - 6CM E ARG. 1:3 - 2CM, SEM JUNTA</v>
          </cell>
          <cell r="L1704" t="str">
            <v>M2</v>
          </cell>
          <cell r="M1704">
            <v>64.01</v>
          </cell>
        </row>
        <row r="1705">
          <cell r="A1705" t="str">
            <v>15.35.28</v>
          </cell>
          <cell r="B1705" t="str">
            <v>SUDECAP</v>
          </cell>
          <cell r="C1705" t="str">
            <v>CONCRETO &gt;=20MPA USINADO E=8CM MECANIZ. (INCL.TELA E POLIMENTO)</v>
          </cell>
          <cell r="L1705" t="str">
            <v>M2</v>
          </cell>
          <cell r="M1705">
            <v>57.58</v>
          </cell>
        </row>
        <row r="1706">
          <cell r="A1706" t="str">
            <v>15.35.29</v>
          </cell>
          <cell r="B1706" t="str">
            <v>SUDECAP</v>
          </cell>
          <cell r="C1706" t="str">
            <v>BASE EM COLCHAO DE BRITA ESP.5CM P/ PISO DE PATIO</v>
          </cell>
          <cell r="L1706" t="str">
            <v>M2</v>
          </cell>
          <cell r="M1706">
            <v>9.4</v>
          </cell>
        </row>
        <row r="1707">
          <cell r="A1707" t="str">
            <v>15.36</v>
          </cell>
          <cell r="B1707" t="str">
            <v>SUDECAP</v>
          </cell>
          <cell r="C1707" t="str">
            <v>PISO DE CONCRETO (QUADRA)</v>
          </cell>
        </row>
        <row r="1708">
          <cell r="A1708" t="str">
            <v>15.36.02</v>
          </cell>
          <cell r="B1708" t="str">
            <v>SUDECAP</v>
          </cell>
          <cell r="C1708" t="str">
            <v>CONCRETO &gt;=20MPA USINADO E=8CM MECANIZ.(INCL.TELA)</v>
          </cell>
          <cell r="L1708" t="str">
            <v>M2</v>
          </cell>
          <cell r="M1708">
            <v>65.58</v>
          </cell>
        </row>
        <row r="1709">
          <cell r="A1709" t="str">
            <v>15.36.03</v>
          </cell>
          <cell r="B1709" t="str">
            <v>SUDECAP</v>
          </cell>
          <cell r="C1709" t="str">
            <v>BASE EM COLCHAO DE BRITA ESP.5CM P/ PISO DE QUADRA</v>
          </cell>
          <cell r="L1709" t="str">
            <v>M2</v>
          </cell>
          <cell r="M1709">
            <v>9.4</v>
          </cell>
        </row>
        <row r="1710">
          <cell r="A1710" t="str">
            <v>15.37</v>
          </cell>
          <cell r="B1710" t="str">
            <v>SUDECAP</v>
          </cell>
          <cell r="C1710" t="str">
            <v>CALÇADA PORTUGUESA</v>
          </cell>
        </row>
        <row r="1711">
          <cell r="A1711" t="str">
            <v>15.37.05</v>
          </cell>
          <cell r="B1711" t="str">
            <v>SUDECAP</v>
          </cell>
          <cell r="C1711" t="str">
            <v>CALÇADA PORTUGUESA-FORNEC. E ASSENT.,INCL. COLCHAO</v>
          </cell>
          <cell r="L1711" t="str">
            <v>M2</v>
          </cell>
          <cell r="M1711">
            <v>115.64</v>
          </cell>
        </row>
        <row r="1712">
          <cell r="A1712" t="str">
            <v>15.37.10</v>
          </cell>
          <cell r="B1712" t="str">
            <v>SUDECAP</v>
          </cell>
          <cell r="C1712" t="str">
            <v>REMOÇAO E REASSENTAMENTO DE CALÇADA PORTUGUESA</v>
          </cell>
          <cell r="L1712" t="str">
            <v>M2</v>
          </cell>
          <cell r="M1712">
            <v>38.68</v>
          </cell>
        </row>
        <row r="1713">
          <cell r="A1713" t="str">
            <v>15.40</v>
          </cell>
          <cell r="B1713" t="str">
            <v>SUDECAP</v>
          </cell>
          <cell r="C1713" t="str">
            <v>RODAPE DE MADEIRA</v>
          </cell>
        </row>
        <row r="1714">
          <cell r="A1714" t="str">
            <v>15.40.04</v>
          </cell>
          <cell r="B1714" t="str">
            <v>SUDECAP</v>
          </cell>
          <cell r="C1714" t="str">
            <v>SUCUPIRA OU IPE H= 7 CM</v>
          </cell>
          <cell r="L1714" t="str">
            <v>M</v>
          </cell>
          <cell r="M1714">
            <v>22.47</v>
          </cell>
        </row>
        <row r="1715">
          <cell r="A1715" t="str">
            <v>15.46</v>
          </cell>
          <cell r="B1715" t="str">
            <v>SUDECAP</v>
          </cell>
          <cell r="C1715" t="str">
            <v>RODAPE DE PEDRA</v>
          </cell>
        </row>
        <row r="1716">
          <cell r="A1716" t="str">
            <v>15.46.02</v>
          </cell>
          <cell r="B1716" t="str">
            <v>SUDECAP</v>
          </cell>
          <cell r="C1716" t="str">
            <v>ARDOSIA H= 5 CM</v>
          </cell>
          <cell r="L1716" t="str">
            <v>M</v>
          </cell>
          <cell r="M1716">
            <v>12.32</v>
          </cell>
        </row>
        <row r="1717">
          <cell r="A1717" t="str">
            <v>15.46.04</v>
          </cell>
          <cell r="B1717" t="str">
            <v>SUDECAP</v>
          </cell>
          <cell r="C1717" t="str">
            <v>ARDOSIA H= 7 CM</v>
          </cell>
          <cell r="L1717" t="str">
            <v>M</v>
          </cell>
          <cell r="M1717">
            <v>12.61</v>
          </cell>
        </row>
        <row r="1718">
          <cell r="A1718" t="str">
            <v>15.46.08</v>
          </cell>
          <cell r="B1718" t="str">
            <v>SUDECAP</v>
          </cell>
          <cell r="C1718" t="str">
            <v>MARMORE BRANCO, H= 7 CM</v>
          </cell>
          <cell r="L1718" t="str">
            <v>M</v>
          </cell>
          <cell r="M1718">
            <v>29.81</v>
          </cell>
        </row>
        <row r="1719">
          <cell r="A1719" t="str">
            <v>15.48</v>
          </cell>
          <cell r="B1719" t="str">
            <v>SUDECAP</v>
          </cell>
          <cell r="C1719" t="str">
            <v>RODAPE DE ARGAMASSA 1:3</v>
          </cell>
        </row>
        <row r="1720">
          <cell r="A1720" t="str">
            <v>15.48.02</v>
          </cell>
          <cell r="B1720" t="str">
            <v>SUDECAP</v>
          </cell>
          <cell r="C1720" t="str">
            <v>H= 5 CM</v>
          </cell>
          <cell r="L1720" t="str">
            <v>M</v>
          </cell>
          <cell r="M1720">
            <v>11.29</v>
          </cell>
        </row>
        <row r="1721">
          <cell r="A1721" t="str">
            <v>15.48.04</v>
          </cell>
          <cell r="B1721" t="str">
            <v>SUDECAP</v>
          </cell>
          <cell r="C1721" t="str">
            <v>H= 7 CM</v>
          </cell>
          <cell r="L1721" t="str">
            <v>M</v>
          </cell>
          <cell r="M1721">
            <v>11.52</v>
          </cell>
        </row>
        <row r="1722">
          <cell r="A1722" t="str">
            <v>15.54</v>
          </cell>
          <cell r="B1722" t="str">
            <v>SUDECAP</v>
          </cell>
          <cell r="C1722" t="str">
            <v>SOLEIRA DE PEDRA</v>
          </cell>
        </row>
        <row r="1723">
          <cell r="A1723" t="str">
            <v>15.54.02</v>
          </cell>
          <cell r="B1723" t="str">
            <v>SUDECAP</v>
          </cell>
          <cell r="C1723" t="str">
            <v>SOLEIRA DE MARMORE BRANCO, E= 2 CM</v>
          </cell>
          <cell r="L1723" t="str">
            <v>M2</v>
          </cell>
          <cell r="M1723">
            <v>234.86</v>
          </cell>
        </row>
        <row r="1724">
          <cell r="A1724" t="str">
            <v>15.54.03</v>
          </cell>
          <cell r="B1724" t="str">
            <v>SUDECAP</v>
          </cell>
          <cell r="C1724" t="str">
            <v>SOLEIRA DE MARMORE BRANCO, E= 3 CM</v>
          </cell>
          <cell r="L1724" t="str">
            <v>M2</v>
          </cell>
          <cell r="M1724">
            <v>254.86</v>
          </cell>
        </row>
        <row r="1725">
          <cell r="A1725" t="str">
            <v>15.54.05</v>
          </cell>
          <cell r="B1725" t="str">
            <v>SUDECAP</v>
          </cell>
          <cell r="C1725" t="str">
            <v>SOLEIRA DE ARDOSIA, E= 2 CM</v>
          </cell>
          <cell r="L1725" t="str">
            <v>M2</v>
          </cell>
          <cell r="M1725">
            <v>171.34</v>
          </cell>
        </row>
        <row r="1726">
          <cell r="A1726" t="str">
            <v>15.54.07</v>
          </cell>
          <cell r="B1726" t="str">
            <v>SUDECAP</v>
          </cell>
          <cell r="C1726" t="str">
            <v>SOLEIRA DE GRANITO CINZA CORUMBA E= 2 CM</v>
          </cell>
          <cell r="L1726" t="str">
            <v>M2</v>
          </cell>
          <cell r="M1726">
            <v>124.11</v>
          </cell>
        </row>
        <row r="1727">
          <cell r="A1727" t="str">
            <v>15.58</v>
          </cell>
          <cell r="B1727" t="str">
            <v>SUDECAP</v>
          </cell>
          <cell r="C1727" t="str">
            <v>PEITORIL DE PEDRA</v>
          </cell>
        </row>
        <row r="1728">
          <cell r="A1728" t="str">
            <v>15.58.02</v>
          </cell>
          <cell r="B1728" t="str">
            <v>SUDECAP</v>
          </cell>
          <cell r="C1728" t="str">
            <v>PEITORIL DE MARMORE BRANCO, E= 2 CM</v>
          </cell>
          <cell r="L1728" t="str">
            <v>M2</v>
          </cell>
          <cell r="M1728">
            <v>234.86</v>
          </cell>
        </row>
        <row r="1729">
          <cell r="A1729" t="str">
            <v>15.58.03</v>
          </cell>
          <cell r="B1729" t="str">
            <v>SUDECAP</v>
          </cell>
          <cell r="C1729" t="str">
            <v>PEITORIL DE MARMORE BRANCO, E= 3 CM</v>
          </cell>
          <cell r="L1729" t="str">
            <v>M2</v>
          </cell>
          <cell r="M1729">
            <v>254.86</v>
          </cell>
        </row>
        <row r="1730">
          <cell r="A1730" t="str">
            <v>15.58.05</v>
          </cell>
          <cell r="B1730" t="str">
            <v>SUDECAP</v>
          </cell>
          <cell r="C1730" t="str">
            <v>PEITORIL DE ARDOSIA,  E= 2 CM</v>
          </cell>
          <cell r="L1730" t="str">
            <v>M2</v>
          </cell>
          <cell r="M1730">
            <v>171.34</v>
          </cell>
        </row>
        <row r="1731">
          <cell r="A1731" t="str">
            <v>15.60</v>
          </cell>
          <cell r="B1731" t="str">
            <v>SUDECAP</v>
          </cell>
          <cell r="C1731" t="str">
            <v>PEITORIL DE CONCRETO</v>
          </cell>
        </row>
        <row r="1732">
          <cell r="A1732" t="str">
            <v>15.60.20</v>
          </cell>
          <cell r="B1732" t="str">
            <v>SUDECAP</v>
          </cell>
          <cell r="C1732" t="str">
            <v>FCK &gt;= 20 MPA, L= 20 CM</v>
          </cell>
          <cell r="L1732" t="str">
            <v>M</v>
          </cell>
          <cell r="M1732">
            <v>43.08</v>
          </cell>
        </row>
        <row r="1733">
          <cell r="A1733" t="str">
            <v>15.60.25</v>
          </cell>
          <cell r="B1733" t="str">
            <v>SUDECAP</v>
          </cell>
          <cell r="C1733" t="str">
            <v>FCK &gt;= 20 MPA, L= 25 CM</v>
          </cell>
          <cell r="L1733" t="str">
            <v>M</v>
          </cell>
          <cell r="M1733">
            <v>50.73</v>
          </cell>
        </row>
        <row r="1734">
          <cell r="A1734" t="str">
            <v>15.60.36</v>
          </cell>
          <cell r="B1734" t="str">
            <v>SUDECAP</v>
          </cell>
          <cell r="C1734" t="str">
            <v>FCK &gt;= 20 MPA, L= 36 CM</v>
          </cell>
          <cell r="L1734" t="str">
            <v>M</v>
          </cell>
          <cell r="M1734">
            <v>65.67</v>
          </cell>
        </row>
        <row r="1735">
          <cell r="A1735" t="str">
            <v>15.60.40</v>
          </cell>
          <cell r="B1735" t="str">
            <v>SUDECAP</v>
          </cell>
          <cell r="C1735" t="str">
            <v>FCK &gt;= 20 MPA, L= 40 CM</v>
          </cell>
          <cell r="L1735" t="str">
            <v>M</v>
          </cell>
          <cell r="M1735">
            <v>72.98</v>
          </cell>
        </row>
        <row r="1736">
          <cell r="A1736" t="str">
            <v>15.60.56</v>
          </cell>
          <cell r="B1736" t="str">
            <v>SUDECAP</v>
          </cell>
          <cell r="C1736" t="str">
            <v>FCK &gt;= 20 MPA, L= 56 CM</v>
          </cell>
          <cell r="L1736" t="str">
            <v>M</v>
          </cell>
          <cell r="M1736">
            <v>108.03</v>
          </cell>
        </row>
        <row r="1737">
          <cell r="A1737" t="str">
            <v>15.60.60</v>
          </cell>
          <cell r="B1737" t="str">
            <v>SUDECAP</v>
          </cell>
          <cell r="C1737" t="str">
            <v>FCK &gt;= 20 MPA, P/ J1, COM C=2,20M</v>
          </cell>
          <cell r="L1737" t="str">
            <v>M</v>
          </cell>
          <cell r="M1737">
            <v>168.66</v>
          </cell>
        </row>
        <row r="1738">
          <cell r="A1738" t="str">
            <v>15.60.61</v>
          </cell>
          <cell r="B1738" t="str">
            <v>SUDECAP</v>
          </cell>
          <cell r="C1738" t="str">
            <v>FCK &gt;= 20 MPA, P/ J7, COM C=3,20M</v>
          </cell>
          <cell r="L1738" t="str">
            <v>M</v>
          </cell>
          <cell r="M1738">
            <v>245.32</v>
          </cell>
        </row>
        <row r="1739">
          <cell r="A1739" t="str">
            <v>15.62</v>
          </cell>
          <cell r="B1739" t="str">
            <v>SUDECAP</v>
          </cell>
          <cell r="C1739" t="str">
            <v>PASSEIOS</v>
          </cell>
        </row>
        <row r="1740">
          <cell r="A1740" t="str">
            <v>15.62.01</v>
          </cell>
          <cell r="B1740" t="str">
            <v>SUDECAP</v>
          </cell>
          <cell r="C1740" t="str">
            <v>DE CONCRETO 15 MPA E=6CM JUNTA SECA 3M MANUAL</v>
          </cell>
          <cell r="L1740" t="str">
            <v>M2</v>
          </cell>
          <cell r="M1740">
            <v>46.19</v>
          </cell>
        </row>
        <row r="1741">
          <cell r="A1741" t="str">
            <v>15.62.02</v>
          </cell>
          <cell r="B1741" t="str">
            <v>SUDECAP</v>
          </cell>
          <cell r="C1741" t="str">
            <v>CONCRETO &gt;=20MPA USINADO E=8CM MECANIZ.(INCL.TELA)</v>
          </cell>
          <cell r="L1741" t="str">
            <v>M2</v>
          </cell>
          <cell r="M1741">
            <v>65.58</v>
          </cell>
        </row>
        <row r="1742">
          <cell r="A1742" t="str">
            <v>15.63</v>
          </cell>
          <cell r="B1742" t="str">
            <v>SUDECAP</v>
          </cell>
          <cell r="C1742" t="str">
            <v>LANÇAMENTO E ESPALHAMENTO  DE MATERIAIS EM PASSEIO</v>
          </cell>
        </row>
        <row r="1743">
          <cell r="A1743" t="str">
            <v>15.63.01</v>
          </cell>
          <cell r="B1743" t="str">
            <v>SUDECAP</v>
          </cell>
          <cell r="C1743" t="str">
            <v>SOLO EM AREA DE PASSEIO</v>
          </cell>
          <cell r="L1743" t="str">
            <v>M3</v>
          </cell>
          <cell r="M1743">
            <v>14</v>
          </cell>
        </row>
        <row r="1744">
          <cell r="A1744" t="str">
            <v>15.64</v>
          </cell>
          <cell r="B1744" t="str">
            <v>SUDECAP</v>
          </cell>
          <cell r="C1744" t="str">
            <v>QUADRA</v>
          </cell>
        </row>
        <row r="1745">
          <cell r="A1745" t="str">
            <v>15.64.01</v>
          </cell>
          <cell r="B1745" t="str">
            <v>SUDECAP</v>
          </cell>
          <cell r="C1745" t="str">
            <v>CONCRETO &gt;=20MPA USINADO E=8CM MECANIZ.(INCL.TELA)</v>
          </cell>
          <cell r="L1745" t="str">
            <v>M2</v>
          </cell>
          <cell r="M1745">
            <v>65.58</v>
          </cell>
        </row>
        <row r="1746">
          <cell r="A1746" t="str">
            <v>15.64.02</v>
          </cell>
          <cell r="B1746" t="str">
            <v>SUDECAP</v>
          </cell>
          <cell r="C1746" t="str">
            <v>BASE EM COLCHAO DE BRITA ESP.5CM P/ PISO DE QUADRA</v>
          </cell>
          <cell r="L1746" t="str">
            <v>M2</v>
          </cell>
          <cell r="M1746">
            <v>9.4</v>
          </cell>
        </row>
        <row r="1747">
          <cell r="A1747" t="str">
            <v>16</v>
          </cell>
          <cell r="C1747" t="str">
            <v>VIDROS, ESPELHOS E ACESSORIOS</v>
          </cell>
        </row>
        <row r="1748">
          <cell r="A1748" t="str">
            <v>16.02</v>
          </cell>
          <cell r="B1748" t="str">
            <v>SUDECAP</v>
          </cell>
          <cell r="C1748" t="str">
            <v>VIDRO LISO</v>
          </cell>
        </row>
        <row r="1749">
          <cell r="A1749" t="str">
            <v>16.02.02</v>
          </cell>
          <cell r="B1749" t="str">
            <v>SUDECAP</v>
          </cell>
          <cell r="C1749" t="str">
            <v>INCOLOR, E= 3MM, COLOCADO</v>
          </cell>
          <cell r="L1749" t="str">
            <v>M2</v>
          </cell>
          <cell r="M1749">
            <v>163.29</v>
          </cell>
        </row>
        <row r="1750">
          <cell r="A1750" t="str">
            <v>16.02.03</v>
          </cell>
          <cell r="B1750" t="str">
            <v>SUDECAP</v>
          </cell>
          <cell r="C1750" t="str">
            <v>INCOLOR, E= 4MM, COLOCADO</v>
          </cell>
          <cell r="L1750" t="str">
            <v>M2</v>
          </cell>
          <cell r="M1750">
            <v>185.67</v>
          </cell>
        </row>
        <row r="1751">
          <cell r="A1751" t="str">
            <v>16.04</v>
          </cell>
          <cell r="B1751" t="str">
            <v>SUDECAP</v>
          </cell>
          <cell r="C1751" t="str">
            <v>VIDRO FANTASIA</v>
          </cell>
        </row>
        <row r="1752">
          <cell r="A1752" t="str">
            <v>16.04.05</v>
          </cell>
          <cell r="B1752" t="str">
            <v>SUDECAP</v>
          </cell>
          <cell r="C1752" t="str">
            <v>E= 4MM, COLOCADO</v>
          </cell>
          <cell r="L1752" t="str">
            <v>M2</v>
          </cell>
          <cell r="M1752">
            <v>185</v>
          </cell>
        </row>
        <row r="1753">
          <cell r="A1753" t="str">
            <v>16.06</v>
          </cell>
          <cell r="B1753" t="str">
            <v>SUDECAP</v>
          </cell>
          <cell r="C1753" t="str">
            <v>VIDRO CANELADO</v>
          </cell>
        </row>
        <row r="1754">
          <cell r="A1754" t="str">
            <v>16.06.05</v>
          </cell>
          <cell r="B1754" t="str">
            <v>SUDECAP</v>
          </cell>
          <cell r="C1754" t="str">
            <v>INCOLOR, E= 4MM, COLOCADO</v>
          </cell>
          <cell r="L1754" t="str">
            <v>M2</v>
          </cell>
          <cell r="M1754">
            <v>185</v>
          </cell>
        </row>
        <row r="1755">
          <cell r="A1755" t="str">
            <v>16.08</v>
          </cell>
          <cell r="B1755" t="str">
            <v>SUDECAP</v>
          </cell>
          <cell r="C1755" t="str">
            <v>VIDRO ARAMADO</v>
          </cell>
        </row>
        <row r="1756">
          <cell r="A1756" t="str">
            <v>16.08.05</v>
          </cell>
          <cell r="B1756" t="str">
            <v>SUDECAP</v>
          </cell>
          <cell r="C1756" t="str">
            <v>BRANCO,  E= 7MM, COLOCADO</v>
          </cell>
          <cell r="L1756" t="str">
            <v>M2</v>
          </cell>
          <cell r="M1756">
            <v>787.5</v>
          </cell>
        </row>
        <row r="1757">
          <cell r="A1757" t="str">
            <v>16.20</v>
          </cell>
          <cell r="B1757" t="str">
            <v>SUDECAP</v>
          </cell>
          <cell r="C1757" t="str">
            <v>ESPELHO NACIONAL</v>
          </cell>
        </row>
        <row r="1758">
          <cell r="A1758" t="str">
            <v>16.20.01</v>
          </cell>
          <cell r="B1758" t="str">
            <v>SUDECAP</v>
          </cell>
          <cell r="C1758" t="str">
            <v>E= 4MM, COLOCADO COM PARAFUSO FINESON</v>
          </cell>
          <cell r="L1758" t="str">
            <v>M2</v>
          </cell>
          <cell r="M1758">
            <v>252.02</v>
          </cell>
        </row>
        <row r="1759">
          <cell r="A1759" t="str">
            <v>16.20.07</v>
          </cell>
          <cell r="B1759" t="str">
            <v>SUDECAP</v>
          </cell>
          <cell r="C1759" t="str">
            <v>60 x 60 CM, E= 4MM, COLOCADO COM PARAFUSO FINESON</v>
          </cell>
          <cell r="L1759" t="str">
            <v>UN</v>
          </cell>
          <cell r="M1759">
            <v>108.02</v>
          </cell>
        </row>
        <row r="1760">
          <cell r="A1760" t="str">
            <v>16.20.11</v>
          </cell>
          <cell r="B1760" t="str">
            <v>SUDECAP</v>
          </cell>
          <cell r="C1760" t="str">
            <v>60 X 40 CM, E= 4MM, COLOCADO COM PARAFUSO FINESON</v>
          </cell>
          <cell r="L1760" t="str">
            <v>UN</v>
          </cell>
          <cell r="M1760">
            <v>81.02</v>
          </cell>
        </row>
        <row r="1761">
          <cell r="A1761" t="str">
            <v>16.20.15</v>
          </cell>
          <cell r="B1761" t="str">
            <v>SUDECAP</v>
          </cell>
          <cell r="C1761" t="str">
            <v>90 x 60 CM, E= 4MM, COLOCADO COM PARAFUSO FINESON</v>
          </cell>
          <cell r="L1761" t="str">
            <v>UN</v>
          </cell>
          <cell r="M1761">
            <v>148.52</v>
          </cell>
        </row>
        <row r="1762">
          <cell r="A1762" t="str">
            <v>17</v>
          </cell>
          <cell r="C1762" t="str">
            <v>PINTURA</v>
          </cell>
        </row>
        <row r="1763">
          <cell r="A1763" t="str">
            <v>17.01</v>
          </cell>
          <cell r="B1763" t="str">
            <v>SUDECAP</v>
          </cell>
          <cell r="C1763" t="str">
            <v>CAIAÇAO</v>
          </cell>
        </row>
        <row r="1764">
          <cell r="A1764" t="str">
            <v>17.01.05</v>
          </cell>
          <cell r="B1764" t="str">
            <v>SUDECAP</v>
          </cell>
          <cell r="C1764" t="str">
            <v>LISA, SOBRE REBOCO OU CONCRETO</v>
          </cell>
          <cell r="L1764" t="str">
            <v>M2</v>
          </cell>
          <cell r="M1764">
            <v>8.87</v>
          </cell>
        </row>
        <row r="1765">
          <cell r="A1765" t="str">
            <v>17.01.06</v>
          </cell>
          <cell r="B1765" t="str">
            <v>SUDECAP</v>
          </cell>
          <cell r="C1765" t="str">
            <v>LISA, SOBRE ALVENARIA</v>
          </cell>
          <cell r="L1765" t="str">
            <v>M2</v>
          </cell>
          <cell r="M1765">
            <v>9.84</v>
          </cell>
        </row>
        <row r="1766">
          <cell r="A1766" t="str">
            <v>17.01.08</v>
          </cell>
          <cell r="B1766" t="str">
            <v>SUDECAP</v>
          </cell>
          <cell r="C1766" t="str">
            <v>SOBRE CHAPISCO</v>
          </cell>
          <cell r="L1766" t="str">
            <v>M2</v>
          </cell>
          <cell r="M1766">
            <v>10.82</v>
          </cell>
        </row>
        <row r="1767">
          <cell r="A1767" t="str">
            <v>17.01.09</v>
          </cell>
          <cell r="B1767" t="str">
            <v>SUDECAP</v>
          </cell>
          <cell r="C1767" t="str">
            <v>PINTURA DE MEIO FIO COM CAL, 2 DEMAO, INCL.FIXADOR</v>
          </cell>
          <cell r="L1767" t="str">
            <v>M</v>
          </cell>
          <cell r="M1767">
            <v>2.41</v>
          </cell>
        </row>
        <row r="1768">
          <cell r="A1768" t="str">
            <v>17.02</v>
          </cell>
          <cell r="B1768" t="str">
            <v>SUDECAP</v>
          </cell>
          <cell r="C1768" t="str">
            <v>APLICACAO DE LIQUIBRILHO</v>
          </cell>
        </row>
        <row r="1769">
          <cell r="A1769" t="str">
            <v>17.02.01</v>
          </cell>
          <cell r="B1769" t="str">
            <v>SUDECAP</v>
          </cell>
          <cell r="C1769" t="str">
            <v>APLICACAO DE LIQUIBRILHO UMA DEMAO</v>
          </cell>
          <cell r="L1769" t="str">
            <v>M2</v>
          </cell>
          <cell r="M1769">
            <v>4.2</v>
          </cell>
        </row>
        <row r="1770">
          <cell r="A1770" t="str">
            <v>17.05</v>
          </cell>
          <cell r="B1770" t="str">
            <v>SUDECAP</v>
          </cell>
          <cell r="C1770" t="str">
            <v>PINTURA LATEX PVA EXCLUSIVE SELADOR (SEM FUNDO)</v>
          </cell>
        </row>
        <row r="1771">
          <cell r="A1771" t="str">
            <v>17.05.05</v>
          </cell>
          <cell r="B1771" t="str">
            <v>SUDECAP</v>
          </cell>
          <cell r="C1771" t="str">
            <v>EXCLUSIVE EMASSAMENTO</v>
          </cell>
          <cell r="L1771" t="str">
            <v>M2</v>
          </cell>
          <cell r="M1771">
            <v>11.47</v>
          </cell>
        </row>
        <row r="1772">
          <cell r="A1772" t="str">
            <v>17.05.07</v>
          </cell>
          <cell r="B1772" t="str">
            <v>SUDECAP</v>
          </cell>
          <cell r="C1772" t="str">
            <v>EXCLUSIVE EMASSAM. 50% LIQUIBRILHO NA ULTIMA DEMAO</v>
          </cell>
          <cell r="L1772" t="str">
            <v>M2</v>
          </cell>
          <cell r="M1772">
            <v>12.7</v>
          </cell>
        </row>
        <row r="1773">
          <cell r="A1773" t="str">
            <v>17.05.25</v>
          </cell>
          <cell r="B1773" t="str">
            <v>SUDECAP</v>
          </cell>
          <cell r="C1773" t="str">
            <v>INCLUSIVE EMASSAMENTO COM MASSA PVA</v>
          </cell>
          <cell r="L1773" t="str">
            <v>M2</v>
          </cell>
          <cell r="M1773">
            <v>22.11</v>
          </cell>
        </row>
        <row r="1774">
          <cell r="A1774" t="str">
            <v>17.05.26</v>
          </cell>
          <cell r="B1774" t="str">
            <v>SUDECAP</v>
          </cell>
          <cell r="C1774" t="str">
            <v>INCLUSIVE EMASSAMENTO COM MASSA ACRILICA</v>
          </cell>
          <cell r="L1774" t="str">
            <v>M2</v>
          </cell>
          <cell r="M1774">
            <v>21.01</v>
          </cell>
        </row>
        <row r="1775">
          <cell r="A1775" t="str">
            <v>17.05.27</v>
          </cell>
          <cell r="B1775" t="str">
            <v>SUDECAP</v>
          </cell>
          <cell r="C1775" t="str">
            <v>INCLUSIVE EMASSAM. 50% LIQUIBRILHO NA ULTIMA DEMAO</v>
          </cell>
          <cell r="L1775" t="str">
            <v>M2</v>
          </cell>
          <cell r="M1775">
            <v>23.34</v>
          </cell>
        </row>
        <row r="1776">
          <cell r="A1776" t="str">
            <v>17.07</v>
          </cell>
          <cell r="B1776" t="str">
            <v>SUDECAP</v>
          </cell>
          <cell r="C1776" t="str">
            <v>LATEX PVA INCLUS. SELADOR PVA OU FUNDO PREPARADOR</v>
          </cell>
        </row>
        <row r="1777">
          <cell r="A1777" t="str">
            <v>17.07.05</v>
          </cell>
          <cell r="B1777" t="str">
            <v>SUDECAP</v>
          </cell>
          <cell r="C1777" t="str">
            <v>EXCLUSIVE EMASSAMENTO COM SELADOR PVA</v>
          </cell>
          <cell r="L1777" t="str">
            <v>M2</v>
          </cell>
          <cell r="M1777">
            <v>13.25</v>
          </cell>
        </row>
        <row r="1778">
          <cell r="A1778" t="str">
            <v>17.07.06</v>
          </cell>
          <cell r="B1778" t="str">
            <v>SUDECAP</v>
          </cell>
          <cell r="C1778" t="str">
            <v>EXCLUSIVE EMASSAMENTO C/FUNDO PREPARADOR DE PAREDE</v>
          </cell>
          <cell r="L1778" t="str">
            <v>M2</v>
          </cell>
          <cell r="M1778">
            <v>13.83</v>
          </cell>
        </row>
        <row r="1779">
          <cell r="A1779" t="str">
            <v>17.07.07</v>
          </cell>
          <cell r="B1779" t="str">
            <v>SUDECAP</v>
          </cell>
          <cell r="C1779" t="str">
            <v>EXCLUS.EMASSAMAMENTO, COM SELADOR, 50% LIQUIBRILHO</v>
          </cell>
          <cell r="L1779" t="str">
            <v>M2</v>
          </cell>
          <cell r="M1779">
            <v>14.48</v>
          </cell>
        </row>
        <row r="1780">
          <cell r="A1780" t="str">
            <v>17.07.08</v>
          </cell>
          <cell r="B1780" t="str">
            <v>SUDECAP</v>
          </cell>
          <cell r="C1780" t="str">
            <v>EXCLUS.EMASSAMENTO C/FUNDO PREP. 50% LIQUIBRILHO</v>
          </cell>
          <cell r="L1780" t="str">
            <v>M2</v>
          </cell>
          <cell r="M1780">
            <v>15.32</v>
          </cell>
        </row>
        <row r="1781">
          <cell r="A1781" t="str">
            <v>17.07.09</v>
          </cell>
          <cell r="B1781" t="str">
            <v>SUDECAP</v>
          </cell>
          <cell r="C1781" t="str">
            <v>INCLUSIVE EMASSAMENTO COM SELADOR PVA</v>
          </cell>
          <cell r="L1781" t="str">
            <v>M2</v>
          </cell>
          <cell r="M1781">
            <v>22.9</v>
          </cell>
        </row>
        <row r="1782">
          <cell r="A1782" t="str">
            <v>17.07.10</v>
          </cell>
          <cell r="B1782" t="str">
            <v>SUDECAP</v>
          </cell>
          <cell r="C1782" t="str">
            <v>INCLUSIVE EMASSAMENTO C/FUNDO PREPARADOR DE PAREDE</v>
          </cell>
          <cell r="L1782" t="str">
            <v>M2</v>
          </cell>
          <cell r="M1782">
            <v>23.48</v>
          </cell>
        </row>
        <row r="1783">
          <cell r="A1783" t="str">
            <v>17.07.13</v>
          </cell>
          <cell r="B1783" t="str">
            <v>SUDECAP</v>
          </cell>
          <cell r="C1783" t="str">
            <v>INCL.EMASSAMENTO C/SELADOR PVA,50% VERNIZ ACRILICO</v>
          </cell>
          <cell r="L1783" t="str">
            <v>M2</v>
          </cell>
          <cell r="M1783">
            <v>24.98</v>
          </cell>
        </row>
        <row r="1784">
          <cell r="A1784" t="str">
            <v>17.07.14</v>
          </cell>
          <cell r="B1784" t="str">
            <v>SUDECAP</v>
          </cell>
          <cell r="C1784" t="str">
            <v>INCL.EMASSAMENTO C/FUNDO PREP., 50%VERNIZ ACRILICO</v>
          </cell>
          <cell r="L1784" t="str">
            <v>M2</v>
          </cell>
          <cell r="M1784">
            <v>25.56</v>
          </cell>
        </row>
        <row r="1785">
          <cell r="A1785" t="str">
            <v>17.07.15</v>
          </cell>
          <cell r="B1785" t="str">
            <v>SUDECAP</v>
          </cell>
          <cell r="C1785" t="str">
            <v>EXCL.EMASSAMENTO C/SELADOR PVA,50% VERNIZ ACRILICO</v>
          </cell>
          <cell r="L1785" t="str">
            <v>M2</v>
          </cell>
          <cell r="M1785">
            <v>15.33</v>
          </cell>
        </row>
        <row r="1786">
          <cell r="A1786" t="str">
            <v>17.09</v>
          </cell>
          <cell r="B1786" t="str">
            <v>SUDECAP</v>
          </cell>
          <cell r="C1786" t="str">
            <v>PINTURA LATEX PVA INCLUSIVE FUNDO SELADOR ACRILICO</v>
          </cell>
        </row>
        <row r="1787">
          <cell r="A1787" t="str">
            <v>17.09.05</v>
          </cell>
          <cell r="B1787" t="str">
            <v>SUDECAP</v>
          </cell>
          <cell r="C1787" t="str">
            <v>EXCLUSIVE EMASSAMENTO</v>
          </cell>
          <cell r="L1787" t="str">
            <v>M2</v>
          </cell>
          <cell r="M1787">
            <v>13.25</v>
          </cell>
        </row>
        <row r="1788">
          <cell r="A1788" t="str">
            <v>17.09.07</v>
          </cell>
          <cell r="B1788" t="str">
            <v>SUDECAP</v>
          </cell>
          <cell r="C1788" t="str">
            <v>EXCLUSIVE EMASSAM. 50% LIQUIBRILHO NA ULTIMA DEMAO</v>
          </cell>
          <cell r="L1788" t="str">
            <v>M2</v>
          </cell>
          <cell r="M1788">
            <v>14.48</v>
          </cell>
        </row>
        <row r="1789">
          <cell r="A1789" t="str">
            <v>17.09.09</v>
          </cell>
          <cell r="B1789" t="str">
            <v>SUDECAP</v>
          </cell>
          <cell r="C1789" t="str">
            <v>INCLUSIVE EMASSAMENTO COM MASSA PVA INTERNO</v>
          </cell>
          <cell r="L1789" t="str">
            <v>M2</v>
          </cell>
          <cell r="M1789">
            <v>22.9</v>
          </cell>
        </row>
        <row r="1790">
          <cell r="A1790" t="str">
            <v>17.09.10</v>
          </cell>
          <cell r="B1790" t="str">
            <v>SUDECAP</v>
          </cell>
          <cell r="C1790" t="str">
            <v>INCL. EMASSAMENTO C/ MASSA ACRILICA USO EXTERNO</v>
          </cell>
          <cell r="L1790" t="str">
            <v>M2</v>
          </cell>
          <cell r="M1790">
            <v>22.14</v>
          </cell>
        </row>
        <row r="1791">
          <cell r="A1791" t="str">
            <v>17.09.11</v>
          </cell>
          <cell r="B1791" t="str">
            <v>SUDECAP</v>
          </cell>
          <cell r="C1791" t="str">
            <v>INCLUSIVE EMASSAMENTO C/MASSA PVA 50% LIQUIBRILHO</v>
          </cell>
          <cell r="L1791" t="str">
            <v>M2</v>
          </cell>
          <cell r="M1791">
            <v>23.76</v>
          </cell>
        </row>
        <row r="1792">
          <cell r="A1792" t="str">
            <v>17.09.12</v>
          </cell>
          <cell r="B1792" t="str">
            <v>SUDECAP</v>
          </cell>
          <cell r="C1792" t="str">
            <v>EXCLUSIVE EMASSAMENTO C/1 DEMAO VERNIZ ACRILICO</v>
          </cell>
          <cell r="L1792" t="str">
            <v>M2</v>
          </cell>
          <cell r="M1792">
            <v>16.14</v>
          </cell>
        </row>
        <row r="1793">
          <cell r="A1793" t="str">
            <v>17.09.14</v>
          </cell>
          <cell r="B1793" t="str">
            <v>SUDECAP</v>
          </cell>
          <cell r="C1793" t="str">
            <v>INCL.EMASSAMENTO C/MASSA PVA, 50% VERNIZ ACRILICO</v>
          </cell>
          <cell r="L1793" t="str">
            <v>M2</v>
          </cell>
          <cell r="M1793">
            <v>24.98</v>
          </cell>
        </row>
        <row r="1794">
          <cell r="A1794" t="str">
            <v>17.09.16</v>
          </cell>
          <cell r="B1794" t="str">
            <v>SUDECAP</v>
          </cell>
          <cell r="C1794" t="str">
            <v>EXCL.EMASSAMENTO C/SELADOR ACRIL.E 50%VERNIZ ACRIL</v>
          </cell>
          <cell r="L1794" t="str">
            <v>M2</v>
          </cell>
          <cell r="M1794">
            <v>15.33</v>
          </cell>
        </row>
        <row r="1795">
          <cell r="A1795" t="str">
            <v>17.15</v>
          </cell>
          <cell r="B1795" t="str">
            <v>SUDECAP</v>
          </cell>
          <cell r="C1795" t="str">
            <v>PINTURA ACRILICA</v>
          </cell>
        </row>
        <row r="1796">
          <cell r="A1796" t="str">
            <v>17.15.01</v>
          </cell>
          <cell r="B1796" t="str">
            <v>SUDECAP</v>
          </cell>
          <cell r="C1796" t="str">
            <v>FOSCA, SEM MASSA, EM REBOCO SEM SELADOR</v>
          </cell>
          <cell r="L1796" t="str">
            <v>M2</v>
          </cell>
          <cell r="M1796">
            <v>10.23</v>
          </cell>
        </row>
        <row r="1797">
          <cell r="A1797" t="str">
            <v>17.15.02</v>
          </cell>
          <cell r="B1797" t="str">
            <v>SUDECAP</v>
          </cell>
          <cell r="C1797" t="str">
            <v>FOSCA, SEM MASSA, EM REBOCO C/ SELADOR ACRILICO</v>
          </cell>
          <cell r="L1797" t="str">
            <v>M2</v>
          </cell>
          <cell r="M1797">
            <v>12.01</v>
          </cell>
        </row>
        <row r="1798">
          <cell r="A1798" t="str">
            <v>17.15.03</v>
          </cell>
          <cell r="B1798" t="str">
            <v>SUDECAP</v>
          </cell>
          <cell r="C1798" t="str">
            <v>FOSCA, COM MASSA PVA, EM REBOCO SEM SELADOR</v>
          </cell>
          <cell r="L1798" t="str">
            <v>M2</v>
          </cell>
          <cell r="M1798">
            <v>21.09</v>
          </cell>
        </row>
        <row r="1799">
          <cell r="A1799" t="str">
            <v>17.15.04</v>
          </cell>
          <cell r="B1799" t="str">
            <v>SUDECAP</v>
          </cell>
          <cell r="C1799" t="str">
            <v>FOSCA, SEM MASSA, EM REBOCO COM FUNDO PREPARADOR</v>
          </cell>
          <cell r="L1799" t="str">
            <v>M2</v>
          </cell>
          <cell r="M1799">
            <v>12.59</v>
          </cell>
        </row>
        <row r="1800">
          <cell r="A1800" t="str">
            <v>17.15.05</v>
          </cell>
          <cell r="B1800" t="str">
            <v>SUDECAP</v>
          </cell>
          <cell r="C1800" t="str">
            <v>FOSCA, COM MASSA ACRILICA, EM REBOCO SEM SELADOR</v>
          </cell>
          <cell r="L1800" t="str">
            <v>M2</v>
          </cell>
          <cell r="M1800">
            <v>20.16</v>
          </cell>
        </row>
        <row r="1801">
          <cell r="A1801" t="str">
            <v>17.15.07</v>
          </cell>
          <cell r="B1801" t="str">
            <v>SUDECAP</v>
          </cell>
          <cell r="C1801" t="str">
            <v>FOSCA, C/MASSA ACRILICA EM REBOCO C/FUNDO PREPARAD</v>
          </cell>
          <cell r="L1801" t="str">
            <v>M2</v>
          </cell>
          <cell r="M1801">
            <v>21.87</v>
          </cell>
        </row>
        <row r="1802">
          <cell r="A1802" t="str">
            <v>17.15.09</v>
          </cell>
          <cell r="B1802" t="str">
            <v>SUDECAP</v>
          </cell>
          <cell r="C1802" t="str">
            <v>FOSCA, C/MASSA ACRILICA EM REBOCO C/SELADOR ACRILI</v>
          </cell>
          <cell r="L1802" t="str">
            <v>M2</v>
          </cell>
          <cell r="M1802">
            <v>21.29</v>
          </cell>
        </row>
        <row r="1803">
          <cell r="A1803" t="str">
            <v>17.15.11</v>
          </cell>
          <cell r="B1803" t="str">
            <v>SUDECAP</v>
          </cell>
          <cell r="C1803" t="str">
            <v>SEMI-BRILHO, SEM MASSA, EM REBOCO SEM SELADOR</v>
          </cell>
          <cell r="L1803" t="str">
            <v>M2</v>
          </cell>
          <cell r="M1803">
            <v>10.15</v>
          </cell>
        </row>
        <row r="1804">
          <cell r="A1804" t="str">
            <v>17.15.12</v>
          </cell>
          <cell r="B1804" t="str">
            <v>SUDECAP</v>
          </cell>
          <cell r="C1804" t="str">
            <v>SEMI-BRILHO,SEM MASSA,EM REBOCO C/SELADOR ACRILICO</v>
          </cell>
          <cell r="L1804" t="str">
            <v>M2</v>
          </cell>
          <cell r="M1804">
            <v>11.93</v>
          </cell>
        </row>
        <row r="1805">
          <cell r="A1805" t="str">
            <v>17.15.13</v>
          </cell>
          <cell r="B1805" t="str">
            <v>SUDECAP</v>
          </cell>
          <cell r="C1805" t="str">
            <v>SEMI-BRILHO, C/ MASSA PVA, EM REBOCO SEM SELADOR</v>
          </cell>
          <cell r="L1805" t="str">
            <v>M2</v>
          </cell>
          <cell r="M1805">
            <v>21.01</v>
          </cell>
        </row>
        <row r="1806">
          <cell r="A1806" t="str">
            <v>17.15.15</v>
          </cell>
          <cell r="B1806" t="str">
            <v>SUDECAP</v>
          </cell>
          <cell r="C1806" t="str">
            <v>SEMI-BRILHO, C/MASSA ACRILICA, EM REBOCO S/SELADOR</v>
          </cell>
          <cell r="L1806" t="str">
            <v>M2</v>
          </cell>
          <cell r="M1806">
            <v>20.08</v>
          </cell>
        </row>
        <row r="1807">
          <cell r="A1807" t="str">
            <v>17.15.17</v>
          </cell>
          <cell r="B1807" t="str">
            <v>SUDECAP</v>
          </cell>
          <cell r="C1807" t="str">
            <v>SEMI-BRILHO, C/MASSA ACRILICA EM REBOCO C/SEL.ACRI</v>
          </cell>
          <cell r="L1807" t="str">
            <v>M2</v>
          </cell>
          <cell r="M1807">
            <v>21.21</v>
          </cell>
        </row>
        <row r="1808">
          <cell r="A1808" t="str">
            <v>17.15.18</v>
          </cell>
          <cell r="B1808" t="str">
            <v>SUDECAP</v>
          </cell>
          <cell r="C1808" t="str">
            <v>SEMI-BRILHO C/MASSA ACRILICA EM REBOCO C/FUNDO PRE</v>
          </cell>
          <cell r="L1808" t="str">
            <v>M2</v>
          </cell>
          <cell r="M1808">
            <v>22.14</v>
          </cell>
        </row>
        <row r="1809">
          <cell r="A1809" t="str">
            <v>17.25</v>
          </cell>
          <cell r="B1809" t="str">
            <v>SUDECAP</v>
          </cell>
          <cell r="C1809" t="str">
            <v>PINTURA ESMALTE SINTETICO</v>
          </cell>
        </row>
        <row r="1810">
          <cell r="A1810" t="str">
            <v>17.25.04</v>
          </cell>
          <cell r="B1810" t="str">
            <v>SUDECAP</v>
          </cell>
          <cell r="C1810" t="str">
            <v>ACETINADO S/ MASSA EM PAREDE S/ SELADOR ACRILICO</v>
          </cell>
          <cell r="L1810" t="str">
            <v>M2</v>
          </cell>
          <cell r="M1810">
            <v>17.98</v>
          </cell>
        </row>
        <row r="1811">
          <cell r="A1811" t="str">
            <v>17.25.21</v>
          </cell>
          <cell r="B1811" t="str">
            <v>SUDECAP</v>
          </cell>
          <cell r="C1811" t="str">
            <v>ACETINADO S/MASSA C/FUNDO BRANCO EM ESQ. MADEIRA</v>
          </cell>
          <cell r="L1811" t="str">
            <v>M2</v>
          </cell>
          <cell r="M1811">
            <v>22.74</v>
          </cell>
        </row>
        <row r="1812">
          <cell r="A1812" t="str">
            <v>17.25.22</v>
          </cell>
          <cell r="B1812" t="str">
            <v>SUDECAP</v>
          </cell>
          <cell r="C1812" t="str">
            <v>ACETINADO S/MASSA C/FUNDO BRANCO EM PEÇAS  MADEIRA</v>
          </cell>
          <cell r="L1812" t="str">
            <v>M2</v>
          </cell>
          <cell r="M1812">
            <v>20.76</v>
          </cell>
        </row>
        <row r="1813">
          <cell r="A1813" t="str">
            <v>17.25.24</v>
          </cell>
          <cell r="B1813" t="str">
            <v>SUDECAP</v>
          </cell>
          <cell r="C1813" t="str">
            <v>ACETINADO C/MASSA OLEO FUNDO BR. ESQUADRIA MADEIRA</v>
          </cell>
          <cell r="L1813" t="str">
            <v>M2</v>
          </cell>
          <cell r="M1813">
            <v>35.02</v>
          </cell>
        </row>
        <row r="1814">
          <cell r="A1814" t="str">
            <v>17.25.25</v>
          </cell>
          <cell r="B1814" t="str">
            <v>SUDECAP</v>
          </cell>
          <cell r="C1814" t="str">
            <v>ACETINADO C/MASSA OLEO FUNDO BR. EM PEÇAS MADEIRA</v>
          </cell>
          <cell r="L1814" t="str">
            <v>M2</v>
          </cell>
          <cell r="M1814">
            <v>28.92</v>
          </cell>
        </row>
        <row r="1815">
          <cell r="A1815" t="str">
            <v>17.25.26</v>
          </cell>
          <cell r="B1815" t="str">
            <v>SUDECAP</v>
          </cell>
          <cell r="C1815" t="str">
            <v>ACETINADO C/MASSA OLEO FUNDO BR. EM SUPERF.MADEIRA</v>
          </cell>
          <cell r="L1815" t="str">
            <v>M2</v>
          </cell>
          <cell r="M1815">
            <v>28.92</v>
          </cell>
        </row>
        <row r="1816">
          <cell r="A1816" t="str">
            <v>17.25.28</v>
          </cell>
          <cell r="B1816" t="str">
            <v>SUDECAP</v>
          </cell>
          <cell r="C1816" t="str">
            <v>ALTO BRILHO S/MASSA C/FUNDO BR.EM PEÇAS DE MADEIRA</v>
          </cell>
          <cell r="L1816" t="str">
            <v>M2</v>
          </cell>
          <cell r="M1816">
            <v>18.31</v>
          </cell>
        </row>
        <row r="1817">
          <cell r="A1817" t="str">
            <v>17.25.30</v>
          </cell>
          <cell r="B1817" t="str">
            <v>SUDECAP</v>
          </cell>
          <cell r="C1817" t="str">
            <v>ALTO-BRILHO C/MASSA OLEO,FUNDO BR.SUPERF.MADEIRA</v>
          </cell>
          <cell r="L1817" t="str">
            <v>M2</v>
          </cell>
          <cell r="M1817">
            <v>32.38</v>
          </cell>
        </row>
        <row r="1818">
          <cell r="A1818" t="str">
            <v>17.25.33</v>
          </cell>
          <cell r="B1818" t="str">
            <v>SUDECAP</v>
          </cell>
          <cell r="C1818" t="str">
            <v>ACETINADO E FUNDO ANTIOXIDANTE EM ESQUAD.METALICA</v>
          </cell>
          <cell r="L1818" t="str">
            <v>M2</v>
          </cell>
          <cell r="M1818">
            <v>20.07</v>
          </cell>
        </row>
        <row r="1819">
          <cell r="A1819" t="str">
            <v>17.25.34</v>
          </cell>
          <cell r="B1819" t="str">
            <v>SUDECAP</v>
          </cell>
          <cell r="C1819" t="str">
            <v>ACETINADO C/FUNDO ANTIOXIDANTE EM PEÇAS  METALICAS</v>
          </cell>
          <cell r="L1819" t="str">
            <v>M2</v>
          </cell>
          <cell r="M1819">
            <v>24.73</v>
          </cell>
        </row>
        <row r="1820">
          <cell r="A1820" t="str">
            <v>17.25.35</v>
          </cell>
          <cell r="B1820" t="str">
            <v>SUDECAP</v>
          </cell>
          <cell r="C1820" t="str">
            <v>ACETINADO C/FUNDO ANTIOXIDANTE EM SUPERF.METALICA</v>
          </cell>
          <cell r="L1820" t="str">
            <v>M2</v>
          </cell>
          <cell r="M1820">
            <v>24.73</v>
          </cell>
        </row>
        <row r="1821">
          <cell r="A1821" t="str">
            <v>17.25.36</v>
          </cell>
          <cell r="B1821" t="str">
            <v>SUDECAP</v>
          </cell>
          <cell r="C1821" t="str">
            <v>ALTO-BRILHO C/FUNDO ANTIOXIDANTE EM ESQ. METALICA</v>
          </cell>
          <cell r="L1821" t="str">
            <v>M2</v>
          </cell>
          <cell r="M1821">
            <v>18.18</v>
          </cell>
        </row>
        <row r="1822">
          <cell r="A1822" t="str">
            <v>17.25.37</v>
          </cell>
          <cell r="B1822" t="str">
            <v>SUDECAP</v>
          </cell>
          <cell r="C1822" t="str">
            <v>ALTO-BRILHO C/FUNDO ANTIOXIDANTE EM PEÇA METALICA</v>
          </cell>
          <cell r="L1822" t="str">
            <v>M2</v>
          </cell>
          <cell r="M1822">
            <v>22.09</v>
          </cell>
        </row>
        <row r="1823">
          <cell r="A1823" t="str">
            <v>17.25.38</v>
          </cell>
          <cell r="B1823" t="str">
            <v>SUDECAP</v>
          </cell>
          <cell r="C1823" t="str">
            <v>ALTO-BRILHO C/FUNDO ANTIOXIDANTE EM SUP. METALICA</v>
          </cell>
          <cell r="L1823" t="str">
            <v>M2</v>
          </cell>
          <cell r="M1823">
            <v>22.09</v>
          </cell>
        </row>
        <row r="1824">
          <cell r="A1824" t="str">
            <v>17.30</v>
          </cell>
          <cell r="B1824" t="str">
            <v>SUDECAP</v>
          </cell>
          <cell r="C1824" t="str">
            <v>PINTURA EPOXI</v>
          </cell>
        </row>
        <row r="1825">
          <cell r="A1825" t="str">
            <v>17.30.01</v>
          </cell>
          <cell r="B1825" t="str">
            <v>SUDECAP</v>
          </cell>
          <cell r="C1825" t="str">
            <v>PINTURA EPOXI A 2 DEMAOS</v>
          </cell>
          <cell r="L1825" t="str">
            <v>M2</v>
          </cell>
          <cell r="M1825">
            <v>19.38</v>
          </cell>
        </row>
        <row r="1826">
          <cell r="A1826" t="str">
            <v>17.37</v>
          </cell>
          <cell r="B1826" t="str">
            <v>SUDECAP</v>
          </cell>
          <cell r="C1826" t="str">
            <v>SISTEMA PARA SUPERFICIES GALVANIZADAS</v>
          </cell>
        </row>
        <row r="1827">
          <cell r="A1827" t="str">
            <v>17.37.01</v>
          </cell>
          <cell r="B1827" t="str">
            <v>SUDECAP</v>
          </cell>
          <cell r="C1827" t="str">
            <v>ACABAMENTO NATURAL COM FUNDO SISTEMA ACRILICO</v>
          </cell>
          <cell r="L1827" t="str">
            <v>M2</v>
          </cell>
          <cell r="M1827">
            <v>19.12</v>
          </cell>
        </row>
        <row r="1828">
          <cell r="A1828" t="str">
            <v>17.37.03</v>
          </cell>
          <cell r="B1828" t="str">
            <v>SUDECAP</v>
          </cell>
          <cell r="C1828" t="str">
            <v>ACABAMENTO NATURAL COM FUNDO, SISTEMA ESMALTE</v>
          </cell>
          <cell r="L1828" t="str">
            <v>M2</v>
          </cell>
          <cell r="M1828">
            <v>23.09</v>
          </cell>
        </row>
        <row r="1829">
          <cell r="A1829" t="str">
            <v>17.41</v>
          </cell>
          <cell r="B1829" t="str">
            <v>SUDECAP</v>
          </cell>
          <cell r="C1829" t="str">
            <v>ENVERNIZAMENTO POLIURETANO MADEIRA RESINOSA</v>
          </cell>
        </row>
        <row r="1830">
          <cell r="A1830" t="str">
            <v>17.41.05</v>
          </cell>
          <cell r="B1830" t="str">
            <v>SUDECAP</v>
          </cell>
          <cell r="C1830" t="str">
            <v>POLIURETANO AROMATICO FOSCO EM ESQUADRIA MADEIRA</v>
          </cell>
          <cell r="L1830" t="str">
            <v>M2</v>
          </cell>
          <cell r="M1830">
            <v>24.7</v>
          </cell>
        </row>
        <row r="1831">
          <cell r="A1831" t="str">
            <v>17.41.06</v>
          </cell>
          <cell r="B1831" t="str">
            <v>SUDECAP</v>
          </cell>
          <cell r="C1831" t="str">
            <v>POLIURETANO AROMATICO ALTO-BRILHO EM ESQ. MADEIRA</v>
          </cell>
          <cell r="L1831" t="str">
            <v>M2</v>
          </cell>
          <cell r="M1831">
            <v>24.7</v>
          </cell>
        </row>
        <row r="1832">
          <cell r="A1832" t="str">
            <v>17.41.07</v>
          </cell>
          <cell r="B1832" t="str">
            <v>SUDECAP</v>
          </cell>
          <cell r="C1832" t="str">
            <v>POLIURETANO FOSCO SOBRE PEÇAS DE MADEIRA</v>
          </cell>
          <cell r="L1832" t="str">
            <v>M2</v>
          </cell>
          <cell r="M1832">
            <v>24.7</v>
          </cell>
        </row>
        <row r="1833">
          <cell r="A1833" t="str">
            <v>17.42</v>
          </cell>
          <cell r="B1833" t="str">
            <v>SUDECAP</v>
          </cell>
          <cell r="C1833" t="str">
            <v>ENVERNIZAMENTO POLIURETANO MADEIRA NAO RESINOSA</v>
          </cell>
        </row>
        <row r="1834">
          <cell r="A1834" t="str">
            <v>17.42.05</v>
          </cell>
          <cell r="B1834" t="str">
            <v>SUDECAP</v>
          </cell>
          <cell r="C1834" t="str">
            <v>POLIURETANO FOSCO SOBRE ESQUADRIA DE MADEIRA</v>
          </cell>
          <cell r="L1834" t="str">
            <v>M2</v>
          </cell>
          <cell r="M1834">
            <v>28.66</v>
          </cell>
        </row>
        <row r="1835">
          <cell r="A1835" t="str">
            <v>17.42.07</v>
          </cell>
          <cell r="B1835" t="str">
            <v>SUDECAP</v>
          </cell>
          <cell r="C1835" t="str">
            <v>POLIURETANO FOSCO SOBRE PEÇAS E FORROS DE MADEIRA</v>
          </cell>
          <cell r="L1835" t="str">
            <v>M2</v>
          </cell>
          <cell r="M1835">
            <v>24.7</v>
          </cell>
        </row>
        <row r="1836">
          <cell r="A1836" t="str">
            <v>17.42.15</v>
          </cell>
          <cell r="B1836" t="str">
            <v>SUDECAP</v>
          </cell>
          <cell r="C1836" t="str">
            <v>POLIURETANO ALIFATICO FOSCO EM FORRO DE MADEIRA</v>
          </cell>
          <cell r="L1836" t="str">
            <v>M2</v>
          </cell>
          <cell r="M1836">
            <v>24.7</v>
          </cell>
        </row>
        <row r="1837">
          <cell r="A1837" t="str">
            <v>17.44</v>
          </cell>
          <cell r="B1837" t="str">
            <v>SUDECAP</v>
          </cell>
          <cell r="C1837" t="str">
            <v>TRATAMENTO (SUPERF.CONCR.PEDRAS ALVENARIA/CERAMICOS)</v>
          </cell>
        </row>
        <row r="1838">
          <cell r="A1838" t="str">
            <v>17.44.01</v>
          </cell>
          <cell r="B1838" t="str">
            <v>SUDECAP</v>
          </cell>
          <cell r="C1838" t="str">
            <v>POLIMENTO INCLUS. ESTUCAMENTO DE CONCRETO APARENTE</v>
          </cell>
          <cell r="L1838" t="str">
            <v>M2</v>
          </cell>
          <cell r="M1838">
            <v>14.29</v>
          </cell>
        </row>
        <row r="1839">
          <cell r="A1839" t="str">
            <v>17.44.03</v>
          </cell>
          <cell r="B1839" t="str">
            <v>SUDECAP</v>
          </cell>
          <cell r="C1839" t="str">
            <v>VERNIZ ACRILICO SOBRE CONCRETO APARENTE A 2 DEMAOS</v>
          </cell>
          <cell r="L1839" t="str">
            <v>M2</v>
          </cell>
          <cell r="M1839">
            <v>17</v>
          </cell>
        </row>
        <row r="1840">
          <cell r="A1840" t="str">
            <v>17.44.05</v>
          </cell>
          <cell r="B1840" t="str">
            <v>SUDECAP</v>
          </cell>
          <cell r="C1840" t="str">
            <v>SILICONE SOBRE CONCRETO</v>
          </cell>
          <cell r="L1840" t="str">
            <v>M2</v>
          </cell>
          <cell r="M1840">
            <v>19.2</v>
          </cell>
        </row>
        <row r="1841">
          <cell r="A1841" t="str">
            <v>17.44.07</v>
          </cell>
          <cell r="B1841" t="str">
            <v>SUDECAP</v>
          </cell>
          <cell r="C1841" t="str">
            <v>SILICONE SOBRE  ALVENARIA, PEDRA OU CERAMICOS</v>
          </cell>
          <cell r="L1841" t="str">
            <v>M2</v>
          </cell>
          <cell r="M1841">
            <v>20.61</v>
          </cell>
        </row>
        <row r="1842">
          <cell r="A1842" t="str">
            <v>17.45</v>
          </cell>
          <cell r="B1842" t="str">
            <v>SUDECAP</v>
          </cell>
          <cell r="C1842" t="str">
            <v>ENCERAMENTO</v>
          </cell>
        </row>
        <row r="1843">
          <cell r="A1843" t="str">
            <v>17.45.05</v>
          </cell>
          <cell r="B1843" t="str">
            <v>SUDECAP</v>
          </cell>
          <cell r="C1843" t="str">
            <v>SOBRE ESQUADRIA DE MADEIRA</v>
          </cell>
          <cell r="L1843" t="str">
            <v>M2</v>
          </cell>
          <cell r="M1843">
            <v>37.5</v>
          </cell>
        </row>
        <row r="1844">
          <cell r="A1844" t="str">
            <v>17.50</v>
          </cell>
          <cell r="B1844" t="str">
            <v>SUDECAP</v>
          </cell>
          <cell r="C1844" t="str">
            <v>PINTURA DE QUADRAS, PATIOS E ESTACIONAMENTO</v>
          </cell>
        </row>
        <row r="1845">
          <cell r="A1845" t="str">
            <v>17.50.01</v>
          </cell>
          <cell r="B1845" t="str">
            <v>SUDECAP</v>
          </cell>
          <cell r="C1845" t="str">
            <v>PINTURA DE DEMARCAÇAO DE QUADRAS SISTEMA ACRILICO</v>
          </cell>
          <cell r="L1845" t="str">
            <v>M</v>
          </cell>
          <cell r="M1845">
            <v>4.75</v>
          </cell>
        </row>
        <row r="1846">
          <cell r="A1846" t="str">
            <v>17.50.11</v>
          </cell>
          <cell r="B1846" t="str">
            <v>SUDECAP</v>
          </cell>
          <cell r="C1846" t="str">
            <v>C/LATEX ACRILICA INCL.PINT.DE LIGACAO EMULSIONADA</v>
          </cell>
          <cell r="L1846" t="str">
            <v>M2</v>
          </cell>
          <cell r="M1846">
            <v>16.56</v>
          </cell>
        </row>
        <row r="1847">
          <cell r="A1847" t="str">
            <v>18</v>
          </cell>
          <cell r="C1847" t="str">
            <v>SERVICOS DIVERSOS</v>
          </cell>
        </row>
        <row r="1848">
          <cell r="A1848" t="str">
            <v>18.02</v>
          </cell>
          <cell r="B1848" t="str">
            <v>SUDECAP</v>
          </cell>
          <cell r="C1848" t="str">
            <v>EQUIPAMENTOS ESPORTIVOS</v>
          </cell>
        </row>
        <row r="1849">
          <cell r="A1849" t="str">
            <v>18.02.05</v>
          </cell>
          <cell r="B1849" t="str">
            <v>SUDECAP</v>
          </cell>
          <cell r="C1849" t="str">
            <v>TRAVE FUTEBOL SALAO F.G. D=76MM C/REDE NYLON DUPLO</v>
          </cell>
          <cell r="L1849" t="str">
            <v>UN</v>
          </cell>
          <cell r="M1849">
            <v>1071.37</v>
          </cell>
        </row>
        <row r="1850">
          <cell r="A1850" t="str">
            <v>18.02.08</v>
          </cell>
          <cell r="B1850" t="str">
            <v>SUDECAP</v>
          </cell>
          <cell r="C1850" t="str">
            <v>TRAVE FUTEBOL CAMPO F.G. D=100MM REDE NYLON DUPLO</v>
          </cell>
          <cell r="L1850" t="str">
            <v>UN</v>
          </cell>
          <cell r="M1850">
            <v>4003.49</v>
          </cell>
        </row>
        <row r="1851">
          <cell r="A1851" t="str">
            <v>18.02.13</v>
          </cell>
          <cell r="B1851" t="str">
            <v>SUDECAP</v>
          </cell>
          <cell r="C1851" t="str">
            <v>REDE VOLEY COM MASTROS DE TUBOS F.G. D=76MM</v>
          </cell>
          <cell r="L1851" t="str">
            <v>CJ</v>
          </cell>
          <cell r="M1851">
            <v>1555.96</v>
          </cell>
        </row>
        <row r="1852">
          <cell r="A1852" t="str">
            <v>18.02.17</v>
          </cell>
          <cell r="B1852" t="str">
            <v>SUDECAP</v>
          </cell>
          <cell r="C1852" t="str">
            <v>REDE DE PETECA COM MASTROS DE TUBOS F.G. D=76MM</v>
          </cell>
          <cell r="L1852" t="str">
            <v>CJ</v>
          </cell>
          <cell r="M1852">
            <v>1593.1</v>
          </cell>
        </row>
        <row r="1853">
          <cell r="A1853" t="str">
            <v>18.02.23</v>
          </cell>
          <cell r="B1853" t="str">
            <v>SUDECAP</v>
          </cell>
          <cell r="C1853" t="str">
            <v>TABELA BASQUETE OFICIAL C/ESTR. SUPORTE PISO</v>
          </cell>
          <cell r="L1853" t="str">
            <v>UN</v>
          </cell>
          <cell r="M1853">
            <v>1603.57</v>
          </cell>
        </row>
        <row r="1854">
          <cell r="A1854" t="str">
            <v>18.05</v>
          </cell>
          <cell r="B1854" t="str">
            <v>SUDECAP</v>
          </cell>
          <cell r="C1854" t="str">
            <v>PLACAS</v>
          </cell>
        </row>
        <row r="1855">
          <cell r="A1855" t="str">
            <v>18.05.03</v>
          </cell>
          <cell r="B1855" t="str">
            <v>SUDECAP</v>
          </cell>
          <cell r="C1855" t="str">
            <v>DE DENOMINAÇAO DE RUA, EM FERRO ESMALTADO 45X20 CM</v>
          </cell>
          <cell r="L1855" t="str">
            <v>UN</v>
          </cell>
          <cell r="M1855">
            <v>190.42</v>
          </cell>
        </row>
        <row r="1856">
          <cell r="A1856" t="str">
            <v>18.05.05</v>
          </cell>
          <cell r="B1856" t="str">
            <v>SUDECAP</v>
          </cell>
          <cell r="C1856" t="str">
            <v>DE INAUGURAÇAO, EM ALUMINIO FUNDIDO 60 X 40 CM</v>
          </cell>
          <cell r="L1856" t="str">
            <v>UN</v>
          </cell>
          <cell r="M1856">
            <v>416.9</v>
          </cell>
        </row>
        <row r="1857">
          <cell r="A1857" t="str">
            <v>18.05.17</v>
          </cell>
          <cell r="B1857" t="str">
            <v>SUDECAP</v>
          </cell>
          <cell r="C1857" t="str">
            <v>DE ALUMINIO FUNDIDO 3 X 3 CM C/ NUMERAÇAO DE PORTA</v>
          </cell>
          <cell r="L1857" t="str">
            <v>UN</v>
          </cell>
          <cell r="M1857">
            <v>11.16</v>
          </cell>
        </row>
        <row r="1858">
          <cell r="A1858" t="str">
            <v>18.05.21</v>
          </cell>
          <cell r="B1858" t="str">
            <v>SUDECAP</v>
          </cell>
          <cell r="C1858" t="str">
            <v>CHAPINHA DE ALUMINIO/LATAO, D= 3CM, C/ Nº IMPRESSO</v>
          </cell>
          <cell r="L1858" t="str">
            <v>UN</v>
          </cell>
          <cell r="M1858">
            <v>4.31</v>
          </cell>
        </row>
        <row r="1859">
          <cell r="A1859" t="str">
            <v>18.05.22</v>
          </cell>
          <cell r="B1859" t="str">
            <v>SUDECAP</v>
          </cell>
          <cell r="C1859" t="str">
            <v>PLACA ALUM.ANODIZADO NATURAL 25X25CM,E=1,5MM IDENT</v>
          </cell>
          <cell r="L1859" t="str">
            <v>UN</v>
          </cell>
          <cell r="M1859">
            <v>87.22</v>
          </cell>
        </row>
        <row r="1860">
          <cell r="A1860" t="str">
            <v>18.05.23</v>
          </cell>
          <cell r="B1860" t="str">
            <v>SUDECAP</v>
          </cell>
          <cell r="C1860" t="str">
            <v>PLACA CHAPA AÇO ESCOVADO 25X12CM,E=1,0MM P/IDENTIF</v>
          </cell>
          <cell r="L1860" t="str">
            <v>UN</v>
          </cell>
          <cell r="M1860">
            <v>87.22</v>
          </cell>
        </row>
        <row r="1861">
          <cell r="A1861" t="str">
            <v>18.05.24</v>
          </cell>
          <cell r="B1861" t="str">
            <v>SUDECAP</v>
          </cell>
          <cell r="C1861" t="str">
            <v>PLACA ALUM.ANOD.70X61CM,FIX.C/METALON C/ 6 INDIC.</v>
          </cell>
          <cell r="L1861" t="str">
            <v>UN</v>
          </cell>
          <cell r="M1861">
            <v>603.8</v>
          </cell>
        </row>
        <row r="1862">
          <cell r="A1862" t="str">
            <v>18.05.25</v>
          </cell>
          <cell r="B1862" t="str">
            <v>SUDECAP</v>
          </cell>
          <cell r="C1862" t="str">
            <v>PLACA 1,20X1,30M C/MOLDURA TUBO D=50MM CHAPA 50CM</v>
          </cell>
          <cell r="L1862" t="str">
            <v>UN</v>
          </cell>
          <cell r="M1862">
            <v>968.8</v>
          </cell>
        </row>
        <row r="1863">
          <cell r="A1863" t="str">
            <v>18.05.26</v>
          </cell>
          <cell r="B1863" t="str">
            <v>SUDECAP</v>
          </cell>
          <cell r="C1863" t="str">
            <v>PLACA 1,20X1,30M C/MOLDURA TUBO D=50MM CHAPA 90CM</v>
          </cell>
          <cell r="L1863" t="str">
            <v>UN</v>
          </cell>
          <cell r="M1863">
            <v>968.8</v>
          </cell>
        </row>
        <row r="1864">
          <cell r="A1864" t="str">
            <v>18.05.27</v>
          </cell>
          <cell r="B1864" t="str">
            <v>SUDECAP</v>
          </cell>
          <cell r="C1864" t="str">
            <v>PLACA CHAPA INOX ESCOV.70X28CM C/2 INDIC.FIX.LAJE</v>
          </cell>
          <cell r="L1864" t="str">
            <v>UN</v>
          </cell>
          <cell r="M1864">
            <v>383.8</v>
          </cell>
        </row>
        <row r="1865">
          <cell r="A1865" t="str">
            <v>18.05.28</v>
          </cell>
          <cell r="B1865" t="str">
            <v>SUDECAP</v>
          </cell>
          <cell r="C1865" t="str">
            <v>PLACA CHAPA INOX ESCOV.70X44CM C/3 INDIC.FIX.LAJE</v>
          </cell>
          <cell r="L1865" t="str">
            <v>UN</v>
          </cell>
          <cell r="M1865">
            <v>693.8</v>
          </cell>
        </row>
        <row r="1866">
          <cell r="A1866" t="str">
            <v>18.05.29</v>
          </cell>
          <cell r="B1866" t="str">
            <v>SUDECAP</v>
          </cell>
          <cell r="C1866" t="str">
            <v>PLACA ALUM.15X15CM,C/PICTOGRAMA PELICULA ADESIVA</v>
          </cell>
          <cell r="L1866" t="str">
            <v>UN</v>
          </cell>
          <cell r="M1866">
            <v>36.5</v>
          </cell>
        </row>
        <row r="1867">
          <cell r="A1867" t="str">
            <v>18.06</v>
          </cell>
          <cell r="B1867" t="str">
            <v>SUDECAP</v>
          </cell>
          <cell r="C1867" t="str">
            <v>SINALIZAÇÃO TÁTIL E PLACAS EM BRAILLE</v>
          </cell>
        </row>
        <row r="1868">
          <cell r="A1868" t="str">
            <v>18.06.01</v>
          </cell>
          <cell r="B1868" t="str">
            <v>SUDECAP</v>
          </cell>
          <cell r="C1868" t="str">
            <v>PLACA TÁTIL EM BRAILLE ALUMÍNIO 30X10 CM &lt;= 3 PALAVRAS</v>
          </cell>
          <cell r="L1868" t="str">
            <v>UN</v>
          </cell>
          <cell r="M1868">
            <v>51.99</v>
          </cell>
        </row>
        <row r="1869">
          <cell r="A1869" t="str">
            <v>18.06.02</v>
          </cell>
          <cell r="B1869" t="str">
            <v>SUDECAP</v>
          </cell>
          <cell r="C1869" t="str">
            <v>PLACA TÁTIL EM BRAILLE ALUMÍNIO 30X10 CM (PALAV./SIMB)</v>
          </cell>
          <cell r="L1869" t="str">
            <v>UN</v>
          </cell>
          <cell r="M1869">
            <v>51.99</v>
          </cell>
        </row>
        <row r="1870">
          <cell r="A1870" t="str">
            <v>18.06.04</v>
          </cell>
          <cell r="B1870" t="str">
            <v>SUDECAP</v>
          </cell>
          <cell r="C1870" t="str">
            <v>PLACA TÁTIL EM BRAILLE ALUMÍNIO 20X8 CM (1 PALAVRA)</v>
          </cell>
          <cell r="L1870" t="str">
            <v>UN</v>
          </cell>
          <cell r="M1870">
            <v>49.07</v>
          </cell>
        </row>
        <row r="1871">
          <cell r="A1871" t="str">
            <v>18.06.05</v>
          </cell>
          <cell r="B1871" t="str">
            <v>SUDECAP</v>
          </cell>
          <cell r="C1871" t="str">
            <v>PLACA TÁTIL EM BRAILLE ALUMÍNIO 7X4 CM (ANDARES:T,1,2)</v>
          </cell>
          <cell r="L1871" t="str">
            <v>UN</v>
          </cell>
          <cell r="M1871">
            <v>18.07</v>
          </cell>
        </row>
        <row r="1872">
          <cell r="A1872" t="str">
            <v>18.06.06</v>
          </cell>
          <cell r="B1872" t="str">
            <v>SUDECAP</v>
          </cell>
          <cell r="C1872" t="str">
            <v>PLACA EM BRAILLE ALUM. 10X3 CM CORRIMAO (EX:INICIO/FIM)</v>
          </cell>
          <cell r="L1872" t="str">
            <v>UN</v>
          </cell>
          <cell r="M1872">
            <v>18.09</v>
          </cell>
        </row>
        <row r="1873">
          <cell r="A1873" t="str">
            <v>18.06.07</v>
          </cell>
          <cell r="B1873" t="str">
            <v>SUDECAP</v>
          </cell>
          <cell r="C1873" t="str">
            <v>PLACA EM BRAILLE ALUM. 10X3 CM CORRIMAO (EX:ANDAR 2)</v>
          </cell>
          <cell r="L1873" t="str">
            <v>UN</v>
          </cell>
          <cell r="M1873">
            <v>18.07</v>
          </cell>
        </row>
        <row r="1874">
          <cell r="A1874" t="str">
            <v>18.06.20</v>
          </cell>
          <cell r="B1874" t="str">
            <v>SUDECAP</v>
          </cell>
          <cell r="C1874" t="str">
            <v>ANEL PARA CORRIMAO PLASTICO EM ABS PRETO OU CINZA</v>
          </cell>
          <cell r="L1874" t="str">
            <v>UN</v>
          </cell>
          <cell r="M1874">
            <v>13.1</v>
          </cell>
        </row>
        <row r="1875">
          <cell r="A1875" t="str">
            <v>18.06.21</v>
          </cell>
          <cell r="B1875" t="str">
            <v>SUDECAP</v>
          </cell>
          <cell r="C1875" t="str">
            <v>ANEL PLASTICO ABS CROMADO PARA CORRIMAO</v>
          </cell>
          <cell r="L1875" t="str">
            <v>UN</v>
          </cell>
          <cell r="M1875">
            <v>13.1</v>
          </cell>
        </row>
        <row r="1876">
          <cell r="A1876" t="str">
            <v>18.06.22</v>
          </cell>
          <cell r="B1876" t="str">
            <v>SUDECAP</v>
          </cell>
          <cell r="C1876" t="str">
            <v>ANEL DE BORRACHA FLEXÍVEL PRETO PARA CORRIMAO</v>
          </cell>
          <cell r="L1876" t="str">
            <v>UN</v>
          </cell>
          <cell r="M1876">
            <v>13.58</v>
          </cell>
        </row>
        <row r="1877">
          <cell r="A1877" t="str">
            <v>18.06.30</v>
          </cell>
          <cell r="B1877" t="str">
            <v>SUDECAP</v>
          </cell>
          <cell r="C1877" t="str">
            <v>FAIXA P/ DEGRAUS 3X20 CM CORES AMARELO,AZUL,PRETO</v>
          </cell>
          <cell r="L1877" t="str">
            <v>UN</v>
          </cell>
          <cell r="M1877">
            <v>6.62</v>
          </cell>
        </row>
        <row r="1878">
          <cell r="A1878" t="str">
            <v>18.06.31</v>
          </cell>
          <cell r="B1878" t="str">
            <v>SUDECAP</v>
          </cell>
          <cell r="C1878" t="str">
            <v>FAIXA P/ DEGRAUS REFLETIVA 3X20 CM</v>
          </cell>
          <cell r="L1878" t="str">
            <v>UN</v>
          </cell>
          <cell r="M1878">
            <v>6.34</v>
          </cell>
        </row>
        <row r="1879">
          <cell r="A1879" t="str">
            <v>18.08</v>
          </cell>
          <cell r="B1879" t="str">
            <v>SUDECAP</v>
          </cell>
          <cell r="C1879" t="str">
            <v>BANCADA</v>
          </cell>
        </row>
        <row r="1880">
          <cell r="A1880" t="str">
            <v>18.08.05</v>
          </cell>
          <cell r="B1880" t="str">
            <v>SUDECAP</v>
          </cell>
          <cell r="C1880" t="str">
            <v>DE CONCRETO APOIADA EM PAREDES</v>
          </cell>
          <cell r="L1880" t="str">
            <v>M2</v>
          </cell>
          <cell r="M1880">
            <v>170</v>
          </cell>
        </row>
        <row r="1881">
          <cell r="A1881" t="str">
            <v>18.08.08</v>
          </cell>
          <cell r="B1881" t="str">
            <v>SUDECAP</v>
          </cell>
          <cell r="C1881" t="str">
            <v>DE CONCRETO APOIADA EM CONSOLE DE METALON</v>
          </cell>
          <cell r="L1881" t="str">
            <v>M2</v>
          </cell>
          <cell r="M1881">
            <v>196.3</v>
          </cell>
        </row>
        <row r="1882">
          <cell r="A1882" t="str">
            <v>18.08.27</v>
          </cell>
          <cell r="B1882" t="str">
            <v>SUDECAP</v>
          </cell>
          <cell r="C1882" t="str">
            <v>DE MARMORE BRANCO E=2CM APOIADA EM CONSOLE METALON</v>
          </cell>
          <cell r="L1882" t="str">
            <v>M2</v>
          </cell>
          <cell r="M1882">
            <v>324.11</v>
          </cell>
        </row>
        <row r="1883">
          <cell r="A1883" t="str">
            <v>18.08.31</v>
          </cell>
          <cell r="B1883" t="str">
            <v>SUDECAP</v>
          </cell>
          <cell r="C1883" t="str">
            <v>DE ARDOSIA E=2 CM APOIADA CONSOLE METALON</v>
          </cell>
          <cell r="L1883" t="str">
            <v>M2</v>
          </cell>
          <cell r="M1883">
            <v>281.61</v>
          </cell>
        </row>
        <row r="1884">
          <cell r="A1884" t="str">
            <v>18.08.33</v>
          </cell>
          <cell r="B1884" t="str">
            <v>SUDECAP</v>
          </cell>
          <cell r="C1884" t="str">
            <v>DE ARDOSIA E= 2 CM, APOIADA EM PAREDES</v>
          </cell>
          <cell r="L1884" t="str">
            <v>M2</v>
          </cell>
          <cell r="M1884">
            <v>229.33</v>
          </cell>
        </row>
        <row r="1885">
          <cell r="A1885" t="str">
            <v>18.08.39</v>
          </cell>
          <cell r="B1885" t="str">
            <v>SUDECAP</v>
          </cell>
          <cell r="C1885" t="str">
            <v>DE GRANITO CINZA CORUMBA 2CM APOIADA CONSOLE MET</v>
          </cell>
          <cell r="L1885" t="str">
            <v>M2</v>
          </cell>
          <cell r="M1885">
            <v>317.21</v>
          </cell>
        </row>
        <row r="1886">
          <cell r="A1886" t="str">
            <v>18.08.41</v>
          </cell>
          <cell r="B1886" t="str">
            <v>SUDECAP</v>
          </cell>
          <cell r="C1886" t="str">
            <v>DE GRANITO CINZA CORUMBA 2CM APOIADA EM PAREDES</v>
          </cell>
          <cell r="L1886" t="str">
            <v>M2</v>
          </cell>
          <cell r="M1886">
            <v>281.83</v>
          </cell>
        </row>
        <row r="1887">
          <cell r="A1887" t="str">
            <v>18.08.86</v>
          </cell>
          <cell r="B1887" t="str">
            <v>SUDECAP</v>
          </cell>
          <cell r="C1887" t="str">
            <v>RODABANCA EM ARDOSIA E=2CM, H=7CM</v>
          </cell>
          <cell r="L1887" t="str">
            <v>M</v>
          </cell>
          <cell r="M1887">
            <v>12.61</v>
          </cell>
        </row>
        <row r="1888">
          <cell r="A1888" t="str">
            <v>18.08.92</v>
          </cell>
          <cell r="B1888" t="str">
            <v>SUDECAP</v>
          </cell>
          <cell r="C1888" t="str">
            <v>RODABANCA EM MARMORE BRANCO, E= 2 CM  H= 7 CM</v>
          </cell>
          <cell r="L1888" t="str">
            <v>M</v>
          </cell>
          <cell r="M1888">
            <v>29.81</v>
          </cell>
        </row>
        <row r="1889">
          <cell r="A1889" t="str">
            <v>18.08.97</v>
          </cell>
          <cell r="B1889" t="str">
            <v>SUDECAP</v>
          </cell>
          <cell r="C1889" t="str">
            <v>RODABANCA EM GRANITO CINZA CORUMBA E=2CM H=10CM</v>
          </cell>
          <cell r="L1889" t="str">
            <v>M</v>
          </cell>
          <cell r="M1889">
            <v>30.85</v>
          </cell>
        </row>
        <row r="1890">
          <cell r="A1890" t="str">
            <v>18.09</v>
          </cell>
          <cell r="B1890" t="str">
            <v>SUDECAP</v>
          </cell>
          <cell r="C1890" t="str">
            <v>PRATELEIRA</v>
          </cell>
        </row>
        <row r="1891">
          <cell r="A1891" t="str">
            <v>18.09.09</v>
          </cell>
          <cell r="B1891" t="str">
            <v>SUDECAP</v>
          </cell>
          <cell r="C1891" t="str">
            <v>DE ARDOSIA E=2 CM FIXADA EM PAREDES</v>
          </cell>
          <cell r="L1891" t="str">
            <v>M2</v>
          </cell>
          <cell r="M1891">
            <v>212.43</v>
          </cell>
        </row>
        <row r="1892">
          <cell r="A1892" t="str">
            <v>18.09.10</v>
          </cell>
          <cell r="B1892" t="str">
            <v>SUDECAP</v>
          </cell>
          <cell r="C1892" t="str">
            <v>DE ARDOSIA E=2 CM APOIADA EM CONSOLE DE METALON</v>
          </cell>
          <cell r="L1892" t="str">
            <v>M2</v>
          </cell>
          <cell r="M1892">
            <v>264.71</v>
          </cell>
        </row>
        <row r="1893">
          <cell r="A1893" t="str">
            <v>18.09.12</v>
          </cell>
          <cell r="B1893" t="str">
            <v>SUDECAP</v>
          </cell>
          <cell r="C1893" t="str">
            <v>DE MARMORE DE BRANCO E=2CM APOIADA CONSOLE METALON</v>
          </cell>
          <cell r="L1893" t="str">
            <v>M2</v>
          </cell>
          <cell r="M1893">
            <v>304.11</v>
          </cell>
        </row>
        <row r="1894">
          <cell r="A1894" t="str">
            <v>18.09.13</v>
          </cell>
          <cell r="B1894" t="str">
            <v>SUDECAP</v>
          </cell>
          <cell r="C1894" t="str">
            <v>DE GRANITO CINZA CORUMBA E=2CM EMBUTIDA PAREDE</v>
          </cell>
          <cell r="L1894" t="str">
            <v>M2</v>
          </cell>
          <cell r="M1894">
            <v>264.93</v>
          </cell>
        </row>
        <row r="1895">
          <cell r="A1895" t="str">
            <v>18.09.16</v>
          </cell>
          <cell r="B1895" t="str">
            <v>SUDECAP</v>
          </cell>
          <cell r="C1895" t="str">
            <v>DE CONCRETO APOIADA EM CONSOLE METALON 20X30MM</v>
          </cell>
          <cell r="L1895" t="str">
            <v>M2</v>
          </cell>
          <cell r="M1895">
            <v>272.46</v>
          </cell>
        </row>
        <row r="1896">
          <cell r="A1896" t="str">
            <v>18.10</v>
          </cell>
          <cell r="B1896" t="str">
            <v>SUDECAP</v>
          </cell>
          <cell r="C1896" t="str">
            <v>BANCOS E MESAS</v>
          </cell>
        </row>
        <row r="1897">
          <cell r="A1897" t="str">
            <v>18.10.01</v>
          </cell>
          <cell r="B1897" t="str">
            <v>SUDECAP</v>
          </cell>
          <cell r="C1897" t="str">
            <v>PLACA DE CONCR. APOIADA ALV. TIJ. MACIÇO REBOCADA</v>
          </cell>
          <cell r="L1897" t="str">
            <v>M</v>
          </cell>
          <cell r="M1897">
            <v>224.53</v>
          </cell>
        </row>
        <row r="1898">
          <cell r="A1898" t="str">
            <v>18.10.02</v>
          </cell>
          <cell r="B1898" t="str">
            <v>SUDECAP</v>
          </cell>
          <cell r="C1898" t="str">
            <v>DE CONCRETO 0,30X1,50X0,40M</v>
          </cell>
          <cell r="L1898" t="str">
            <v>UN</v>
          </cell>
          <cell r="M1898">
            <v>158.39</v>
          </cell>
        </row>
        <row r="1899">
          <cell r="A1899" t="str">
            <v>18.10.03</v>
          </cell>
          <cell r="B1899" t="str">
            <v>SUDECAP</v>
          </cell>
          <cell r="C1899" t="str">
            <v>BANCO PRE-MOLDADO CONCRETO 45X150X45CM PREMO/EQUIVALENTE</v>
          </cell>
          <cell r="L1899" t="str">
            <v>UN</v>
          </cell>
          <cell r="M1899">
            <v>546.46</v>
          </cell>
        </row>
        <row r="1900">
          <cell r="A1900" t="str">
            <v>18.10.05</v>
          </cell>
          <cell r="B1900" t="str">
            <v>SUDECAP</v>
          </cell>
          <cell r="C1900" t="str">
            <v>CONJUNTO DE MESA E 2 BANCOS DE CONCRETO PARA JOGOS</v>
          </cell>
          <cell r="L1900" t="str">
            <v>CJ</v>
          </cell>
          <cell r="M1900">
            <v>1085.33</v>
          </cell>
        </row>
        <row r="1901">
          <cell r="A1901" t="str">
            <v>18.10.06</v>
          </cell>
          <cell r="B1901" t="str">
            <v>SUDECAP</v>
          </cell>
          <cell r="C1901" t="str">
            <v>BANCO DE CONCRETO MOLDADO IN LOCO L=50CM E H= 40CM</v>
          </cell>
          <cell r="L1901" t="str">
            <v>M</v>
          </cell>
          <cell r="M1901">
            <v>231.56</v>
          </cell>
        </row>
        <row r="1902">
          <cell r="A1902" t="str">
            <v>18.41</v>
          </cell>
          <cell r="B1902" t="str">
            <v>SUDECAP</v>
          </cell>
          <cell r="C1902" t="str">
            <v>ACADEMIA A CÉU ABERTO</v>
          </cell>
        </row>
        <row r="1903">
          <cell r="A1903" t="str">
            <v>18.41.01</v>
          </cell>
          <cell r="B1903" t="str">
            <v>SUDECAP</v>
          </cell>
          <cell r="C1903" t="str">
            <v>ROTACAO DIAGONAL DUPLA - APARELHO TRIPLO CONJUGADO</v>
          </cell>
          <cell r="L1903" t="str">
            <v>UN</v>
          </cell>
          <cell r="M1903">
            <v>2319.26</v>
          </cell>
        </row>
        <row r="1904">
          <cell r="A1904" t="str">
            <v>18.41.04</v>
          </cell>
          <cell r="B1904" t="str">
            <v>SUDECAP</v>
          </cell>
          <cell r="C1904" t="str">
            <v>ESQUI TRIPLO CONJUGADO</v>
          </cell>
          <cell r="L1904" t="str">
            <v>UN</v>
          </cell>
          <cell r="M1904">
            <v>5045.7</v>
          </cell>
        </row>
        <row r="1905">
          <cell r="A1905" t="str">
            <v>18.41.05</v>
          </cell>
          <cell r="B1905" t="str">
            <v>SUDECAP</v>
          </cell>
          <cell r="C1905" t="str">
            <v>SIMULADOR DE CAMINHADA TRIPLO CONJUGADO</v>
          </cell>
          <cell r="L1905" t="str">
            <v>UN</v>
          </cell>
          <cell r="M1905">
            <v>4933.7</v>
          </cell>
        </row>
        <row r="1906">
          <cell r="A1906" t="str">
            <v>18.41.06</v>
          </cell>
          <cell r="B1906" t="str">
            <v>SUDECAP</v>
          </cell>
          <cell r="C1906" t="str">
            <v>SIMULADOR DE CAVALGADA TRIPLO CONJUGADO</v>
          </cell>
          <cell r="L1906" t="str">
            <v>UN</v>
          </cell>
          <cell r="M1906">
            <v>4821.7</v>
          </cell>
        </row>
        <row r="1907">
          <cell r="A1907" t="str">
            <v>18.41.07</v>
          </cell>
          <cell r="B1907" t="str">
            <v>SUDECAP</v>
          </cell>
          <cell r="C1907" t="str">
            <v>SIMULADOR DE REMO (REMADA SENTADA)</v>
          </cell>
          <cell r="L1907" t="str">
            <v>UN</v>
          </cell>
          <cell r="M1907">
            <v>2133.7</v>
          </cell>
        </row>
        <row r="1908">
          <cell r="A1908" t="str">
            <v>18.52</v>
          </cell>
          <cell r="B1908" t="str">
            <v>SUDECAP</v>
          </cell>
          <cell r="C1908" t="str">
            <v>EQUIPAMENTOS PARA PLAYGROUND</v>
          </cell>
        </row>
        <row r="1909">
          <cell r="A1909" t="str">
            <v>18.52.27</v>
          </cell>
          <cell r="B1909" t="str">
            <v>SUDECAP</v>
          </cell>
          <cell r="C1909" t="str">
            <v>AMARELINHA - PINTADA NO PISO</v>
          </cell>
          <cell r="L1909" t="str">
            <v>UN</v>
          </cell>
          <cell r="M1909">
            <v>29.9</v>
          </cell>
        </row>
        <row r="1910">
          <cell r="A1910" t="str">
            <v>18.71</v>
          </cell>
          <cell r="B1910" t="str">
            <v>SUDECAP</v>
          </cell>
          <cell r="C1910" t="str">
            <v>MEIO FIO E CORDAO - PADRAO SUDECAP</v>
          </cell>
        </row>
        <row r="1911">
          <cell r="A1911" t="str">
            <v>18.71.01</v>
          </cell>
          <cell r="B1911" t="str">
            <v>SUDECAP</v>
          </cell>
          <cell r="C1911" t="str">
            <v>MEIO FIO EM CONCRETO PRE-MOLDADO FCK&gt;=20MPA, PADRÃO SUDECAP TIPO A, 30 X 14,2/12 (H X L1/L2), COMPRIMENTO 80 CM</v>
          </cell>
          <cell r="L1911" t="str">
            <v>M</v>
          </cell>
          <cell r="M1911">
            <v>43.49</v>
          </cell>
        </row>
        <row r="1913">
          <cell r="A1913" t="str">
            <v>18.71.02</v>
          </cell>
          <cell r="B1913" t="str">
            <v>SUDECAP</v>
          </cell>
          <cell r="C1913" t="str">
            <v>MEIO FIO EM CONCRETO PRE-MOLDADO FCK&gt;=20MPA, PADRÃO SUDECAP TIPO B, 40 X 15/12 (H X L1/L2), COMPRIMENTO 80CM</v>
          </cell>
          <cell r="L1913" t="str">
            <v>M</v>
          </cell>
          <cell r="M1913">
            <v>52.91</v>
          </cell>
        </row>
        <row r="1915">
          <cell r="A1915" t="str">
            <v>18.71.03</v>
          </cell>
          <cell r="B1915" t="str">
            <v>SUDECAP</v>
          </cell>
          <cell r="C1915" t="str">
            <v>CORDAO DE TIJOLOS MACIÇOS - CUTELO - CHAPISCADOS</v>
          </cell>
          <cell r="L1915" t="str">
            <v>M</v>
          </cell>
          <cell r="M1915">
            <v>29.73</v>
          </cell>
        </row>
        <row r="1916">
          <cell r="A1916" t="str">
            <v>18.71.04</v>
          </cell>
          <cell r="B1916" t="str">
            <v>SUDECAP</v>
          </cell>
          <cell r="C1916" t="str">
            <v>CORDAO DE CONC. PREMOLDADO BOLEADO 10X10 COM BASE</v>
          </cell>
          <cell r="L1916" t="str">
            <v>M</v>
          </cell>
          <cell r="M1916">
            <v>41.97</v>
          </cell>
        </row>
        <row r="1917">
          <cell r="A1917" t="str">
            <v>18.72</v>
          </cell>
          <cell r="B1917" t="str">
            <v>SUDECAP</v>
          </cell>
          <cell r="C1917" t="str">
            <v>REMOÇAO E REASSENTAMENTO DE MEIO-FIO</v>
          </cell>
        </row>
        <row r="1918">
          <cell r="A1918" t="str">
            <v>18.72.01</v>
          </cell>
          <cell r="B1918" t="str">
            <v>SUDECAP</v>
          </cell>
          <cell r="C1918" t="str">
            <v>PREMOLDADO DE CONCRETO</v>
          </cell>
          <cell r="L1918" t="str">
            <v>M</v>
          </cell>
          <cell r="M1918">
            <v>27.8</v>
          </cell>
        </row>
        <row r="1919">
          <cell r="A1919" t="str">
            <v>18.72.02</v>
          </cell>
          <cell r="B1919" t="str">
            <v>SUDECAP</v>
          </cell>
          <cell r="C1919" t="str">
            <v>DE PEDRA</v>
          </cell>
          <cell r="L1919" t="str">
            <v>M</v>
          </cell>
          <cell r="M1919">
            <v>41.38</v>
          </cell>
        </row>
        <row r="1920">
          <cell r="A1920" t="str">
            <v>18.73</v>
          </cell>
          <cell r="B1920" t="str">
            <v>SUDECAP</v>
          </cell>
          <cell r="C1920" t="str">
            <v>CHAPEU DE MURO</v>
          </cell>
        </row>
        <row r="1921">
          <cell r="A1921" t="str">
            <v>18.73.01</v>
          </cell>
          <cell r="B1921" t="str">
            <v>SUDECAP</v>
          </cell>
          <cell r="C1921" t="str">
            <v>CHAPEU DE MURO PADRAO SUCECAP</v>
          </cell>
          <cell r="L1921" t="str">
            <v>M</v>
          </cell>
          <cell r="M1921">
            <v>19.32</v>
          </cell>
        </row>
        <row r="1922">
          <cell r="A1922" t="str">
            <v>18.74</v>
          </cell>
          <cell r="B1922" t="str">
            <v>SUDECAP</v>
          </cell>
          <cell r="C1922" t="str">
            <v>CERCA DE MOURAO A CADA 2,5 M</v>
          </cell>
        </row>
        <row r="1923">
          <cell r="A1923" t="str">
            <v>18.74.06</v>
          </cell>
          <cell r="B1923" t="str">
            <v>SUDECAP</v>
          </cell>
          <cell r="C1923" t="str">
            <v>CERCA ALVEN. MOURAO PV  E TELA GALV.#2"FIO12 4 FIOS FARPADO</v>
          </cell>
          <cell r="L1923" t="str">
            <v>M</v>
          </cell>
          <cell r="M1923">
            <v>220.54</v>
          </cell>
        </row>
        <row r="1924">
          <cell r="A1924" t="str">
            <v>18.74.07</v>
          </cell>
          <cell r="B1924" t="str">
            <v>SUDECAP</v>
          </cell>
          <cell r="C1924" t="str">
            <v>CERCA MOURAO PV E TELA GALV.#2"FIO12 E 4 FIOS FARPADO</v>
          </cell>
          <cell r="L1924" t="str">
            <v>M</v>
          </cell>
          <cell r="M1924">
            <v>216.98</v>
          </cell>
        </row>
        <row r="1925">
          <cell r="A1925" t="str">
            <v>18.76</v>
          </cell>
          <cell r="B1925" t="str">
            <v>SUDECAP</v>
          </cell>
          <cell r="C1925" t="str">
            <v>COLETOR DE RESÍDUO LEVE - LIXEIRA</v>
          </cell>
        </row>
        <row r="1926">
          <cell r="A1926" t="str">
            <v>18.76.01</v>
          </cell>
          <cell r="B1926" t="str">
            <v>SUDECAP</v>
          </cell>
          <cell r="C1926" t="str">
            <v>CESTO COLETOR RESÍDUO (LIXEIRA) METÁLICO CILINDRICO DIÂMETRO 220 MM, PADRÃO SLU MC22</v>
          </cell>
          <cell r="L1926" t="str">
            <v>UN</v>
          </cell>
          <cell r="M1926">
            <v>637.8</v>
          </cell>
        </row>
        <row r="1927">
          <cell r="A1927" t="str">
            <v>18.76.02</v>
          </cell>
          <cell r="B1927" t="str">
            <v>SUDECAP</v>
          </cell>
          <cell r="C1927" t="str">
            <v>CESTO COLETOR RESÍDUO (LIXEIRA) METÁLICO CILINDRICO DIÂMETRO 250 MM, PADRÃO SLU MC25</v>
          </cell>
          <cell r="L1927" t="str">
            <v>UN</v>
          </cell>
          <cell r="M1927">
            <v>652.8</v>
          </cell>
        </row>
        <row r="1928">
          <cell r="A1928" t="str">
            <v>18.76.03</v>
          </cell>
          <cell r="B1928" t="str">
            <v>SUDECAP</v>
          </cell>
          <cell r="C1928" t="str">
            <v>CESTO COLETOR RESÍDUO (LIXEIRA) METÁLICO SIMPLES QUADRADO PADRÃO SLU MQS</v>
          </cell>
          <cell r="L1928" t="str">
            <v>UN</v>
          </cell>
          <cell r="M1928">
            <v>289.74</v>
          </cell>
        </row>
        <row r="1929">
          <cell r="A1929" t="str">
            <v>18.76.04</v>
          </cell>
          <cell r="B1929" t="str">
            <v>SUDECAP</v>
          </cell>
          <cell r="C1929" t="str">
            <v>CESTO COLETOR RESÍDUO (LIXEIRA) METÁLICO DUPLO QUADRADO PADRÃO SLU MQD</v>
          </cell>
          <cell r="L1929" t="str">
            <v>UN</v>
          </cell>
          <cell r="M1929">
            <v>319.74</v>
          </cell>
        </row>
        <row r="1930">
          <cell r="A1930" t="str">
            <v>19</v>
          </cell>
          <cell r="C1930" t="str">
            <v>DRENAGEM</v>
          </cell>
        </row>
        <row r="1931">
          <cell r="A1931" t="str">
            <v>19.03</v>
          </cell>
          <cell r="B1931" t="str">
            <v>SUDECAP</v>
          </cell>
          <cell r="C1931" t="str">
            <v>TUBO CORRUGADO PEAD NÃO PERFURADO, PAREDE DUPLA, INTERNA LISA, NBR 21138-3, SN-4 OU EQUIV.</v>
          </cell>
        </row>
        <row r="1933">
          <cell r="A1933" t="str">
            <v>19.03.01</v>
          </cell>
          <cell r="B1933" t="str">
            <v>SUDECAP</v>
          </cell>
          <cell r="C1933" t="str">
            <v>DN=300MM</v>
          </cell>
          <cell r="L1933" t="str">
            <v>M</v>
          </cell>
          <cell r="M1933">
            <v>230.73</v>
          </cell>
        </row>
        <row r="1934">
          <cell r="A1934" t="str">
            <v>19.03.04</v>
          </cell>
          <cell r="B1934" t="str">
            <v>SUDECAP</v>
          </cell>
          <cell r="C1934" t="str">
            <v>DN=600MM</v>
          </cell>
          <cell r="L1934" t="str">
            <v>M</v>
          </cell>
          <cell r="M1934">
            <v>813.45</v>
          </cell>
        </row>
        <row r="1935">
          <cell r="A1935" t="str">
            <v>19.03.08</v>
          </cell>
          <cell r="B1935" t="str">
            <v>SUDECAP</v>
          </cell>
          <cell r="C1935" t="str">
            <v>DN=1200MM</v>
          </cell>
          <cell r="L1935" t="str">
            <v>M</v>
          </cell>
          <cell r="M1935">
            <v>2798.99</v>
          </cell>
        </row>
        <row r="1936">
          <cell r="A1936" t="str">
            <v>19.03.10</v>
          </cell>
          <cell r="B1936" t="str">
            <v>SUDECAP</v>
          </cell>
          <cell r="C1936" t="str">
            <v>DN=400MM</v>
          </cell>
          <cell r="L1936" t="str">
            <v>M</v>
          </cell>
          <cell r="M1936">
            <v>373.44</v>
          </cell>
        </row>
        <row r="1937">
          <cell r="A1937" t="str">
            <v>19.03.11</v>
          </cell>
          <cell r="B1937" t="str">
            <v>SUDECAP</v>
          </cell>
          <cell r="C1937" t="str">
            <v>DN=800MM</v>
          </cell>
          <cell r="L1937" t="str">
            <v>M</v>
          </cell>
          <cell r="M1937">
            <v>1318.36</v>
          </cell>
        </row>
        <row r="1938">
          <cell r="A1938" t="str">
            <v>19.04</v>
          </cell>
          <cell r="B1938" t="str">
            <v>SUDECAP</v>
          </cell>
          <cell r="C1938" t="str">
            <v>REDE TUB. CONCRETO CIMENTO ARI PLUS RS CLASSE PA-1</v>
          </cell>
        </row>
        <row r="1939">
          <cell r="A1939" t="str">
            <v>19.04.01</v>
          </cell>
          <cell r="B1939" t="str">
            <v>SUDECAP</v>
          </cell>
          <cell r="C1939" t="str">
            <v>DN=  400 MM</v>
          </cell>
          <cell r="L1939" t="str">
            <v>M</v>
          </cell>
          <cell r="M1939">
            <v>170.46</v>
          </cell>
        </row>
        <row r="1940">
          <cell r="A1940" t="str">
            <v>19.04.02</v>
          </cell>
          <cell r="B1940" t="str">
            <v>SUDECAP</v>
          </cell>
          <cell r="C1940" t="str">
            <v>DN=  500 MM</v>
          </cell>
          <cell r="L1940" t="str">
            <v>M</v>
          </cell>
          <cell r="M1940">
            <v>225.42</v>
          </cell>
        </row>
        <row r="1941">
          <cell r="A1941" t="str">
            <v>19.04.03</v>
          </cell>
          <cell r="B1941" t="str">
            <v>SUDECAP</v>
          </cell>
          <cell r="C1941" t="str">
            <v>DN=  600 MM</v>
          </cell>
          <cell r="L1941" t="str">
            <v>M</v>
          </cell>
          <cell r="M1941">
            <v>283.49</v>
          </cell>
        </row>
        <row r="1942">
          <cell r="A1942" t="str">
            <v>19.04.05</v>
          </cell>
          <cell r="B1942" t="str">
            <v>SUDECAP</v>
          </cell>
          <cell r="C1942" t="str">
            <v>DN=  800 MM</v>
          </cell>
          <cell r="L1942" t="str">
            <v>M</v>
          </cell>
          <cell r="M1942">
            <v>459.87</v>
          </cell>
        </row>
        <row r="1943">
          <cell r="A1943" t="str">
            <v>19.04.07</v>
          </cell>
          <cell r="B1943" t="str">
            <v>SUDECAP</v>
          </cell>
          <cell r="C1943" t="str">
            <v>DN= 1000 MM</v>
          </cell>
          <cell r="L1943" t="str">
            <v>M</v>
          </cell>
          <cell r="M1943">
            <v>542.18</v>
          </cell>
        </row>
        <row r="1944">
          <cell r="A1944" t="str">
            <v>19.04.09</v>
          </cell>
          <cell r="B1944" t="str">
            <v>SUDECAP</v>
          </cell>
          <cell r="C1944" t="str">
            <v>DN= 1200 MM</v>
          </cell>
          <cell r="L1944" t="str">
            <v>M</v>
          </cell>
          <cell r="M1944">
            <v>774.79</v>
          </cell>
        </row>
        <row r="1945">
          <cell r="A1945" t="str">
            <v>19.04.11</v>
          </cell>
          <cell r="B1945" t="str">
            <v>SUDECAP</v>
          </cell>
          <cell r="C1945" t="str">
            <v>DN= 1500 MM</v>
          </cell>
          <cell r="L1945" t="str">
            <v>M</v>
          </cell>
          <cell r="M1945">
            <v>1079.04</v>
          </cell>
        </row>
        <row r="1946">
          <cell r="A1946" t="str">
            <v>19.05</v>
          </cell>
          <cell r="B1946" t="str">
            <v>SUDECAP</v>
          </cell>
          <cell r="C1946" t="str">
            <v>REDE TUB. CONCRETO CIMENTO ARI PLUS RS CLASSE PA-2</v>
          </cell>
        </row>
        <row r="1947">
          <cell r="A1947" t="str">
            <v>19.05.01</v>
          </cell>
          <cell r="B1947" t="str">
            <v>SUDECAP</v>
          </cell>
          <cell r="C1947" t="str">
            <v>DN=  400 MM</v>
          </cell>
          <cell r="L1947" t="str">
            <v>M</v>
          </cell>
          <cell r="M1947">
            <v>196.46</v>
          </cell>
        </row>
        <row r="1948">
          <cell r="A1948" t="str">
            <v>19.05.02</v>
          </cell>
          <cell r="B1948" t="str">
            <v>SUDECAP</v>
          </cell>
          <cell r="C1948" t="str">
            <v>DN=  500 MM</v>
          </cell>
          <cell r="L1948" t="str">
            <v>M</v>
          </cell>
          <cell r="M1948">
            <v>259.42</v>
          </cell>
        </row>
        <row r="1949">
          <cell r="A1949" t="str">
            <v>19.05.03</v>
          </cell>
          <cell r="B1949" t="str">
            <v>SUDECAP</v>
          </cell>
          <cell r="C1949" t="str">
            <v>DN=  600 MM</v>
          </cell>
          <cell r="L1949" t="str">
            <v>M</v>
          </cell>
          <cell r="M1949">
            <v>325.49</v>
          </cell>
        </row>
        <row r="1950">
          <cell r="A1950" t="str">
            <v>19.05.05</v>
          </cell>
          <cell r="B1950" t="str">
            <v>SUDECAP</v>
          </cell>
          <cell r="C1950" t="str">
            <v>DN=  800 MM</v>
          </cell>
          <cell r="L1950" t="str">
            <v>M</v>
          </cell>
          <cell r="M1950">
            <v>530.87</v>
          </cell>
        </row>
        <row r="1951">
          <cell r="A1951" t="str">
            <v>19.05.07</v>
          </cell>
          <cell r="B1951" t="str">
            <v>SUDECAP</v>
          </cell>
          <cell r="C1951" t="str">
            <v>DN= 1000 MM</v>
          </cell>
          <cell r="L1951" t="str">
            <v>M</v>
          </cell>
          <cell r="M1951">
            <v>728.12</v>
          </cell>
        </row>
        <row r="1952">
          <cell r="A1952" t="str">
            <v>19.05.09</v>
          </cell>
          <cell r="B1952" t="str">
            <v>SUDECAP</v>
          </cell>
          <cell r="C1952" t="str">
            <v>DN= 1200 MM</v>
          </cell>
          <cell r="L1952" t="str">
            <v>M</v>
          </cell>
          <cell r="M1952">
            <v>813.81</v>
          </cell>
        </row>
        <row r="1953">
          <cell r="A1953" t="str">
            <v>19.05.11</v>
          </cell>
          <cell r="B1953" t="str">
            <v>SUDECAP</v>
          </cell>
          <cell r="C1953" t="str">
            <v>DN= 1500 MM</v>
          </cell>
          <cell r="L1953" t="str">
            <v>M</v>
          </cell>
          <cell r="M1953">
            <v>1058.09</v>
          </cell>
        </row>
        <row r="1954">
          <cell r="A1954" t="str">
            <v>19.06</v>
          </cell>
          <cell r="B1954" t="str">
            <v>SUDECAP</v>
          </cell>
          <cell r="C1954" t="str">
            <v>REDE TUB.CONCRETO CIMENTO ARI PLUS RS CLASSE PA-3</v>
          </cell>
        </row>
        <row r="1955">
          <cell r="A1955" t="str">
            <v>19.06.03</v>
          </cell>
          <cell r="B1955" t="str">
            <v>SUDECAP</v>
          </cell>
          <cell r="C1955" t="str">
            <v>DN=  600 MM</v>
          </cell>
          <cell r="L1955" t="str">
            <v>M</v>
          </cell>
          <cell r="M1955">
            <v>388.49</v>
          </cell>
        </row>
        <row r="1956">
          <cell r="A1956" t="str">
            <v>19.06.05</v>
          </cell>
          <cell r="B1956" t="str">
            <v>SUDECAP</v>
          </cell>
          <cell r="C1956" t="str">
            <v>DN=  800 MM</v>
          </cell>
          <cell r="L1956" t="str">
            <v>M</v>
          </cell>
          <cell r="M1956">
            <v>637.87</v>
          </cell>
        </row>
        <row r="1957">
          <cell r="A1957" t="str">
            <v>19.06.07</v>
          </cell>
          <cell r="B1957" t="str">
            <v>SUDECAP</v>
          </cell>
          <cell r="C1957" t="str">
            <v>DN= 1000 MM</v>
          </cell>
          <cell r="L1957" t="str">
            <v>M</v>
          </cell>
          <cell r="M1957">
            <v>658.8</v>
          </cell>
        </row>
        <row r="1958">
          <cell r="A1958" t="str">
            <v>19.06.09</v>
          </cell>
          <cell r="B1958" t="str">
            <v>SUDECAP</v>
          </cell>
          <cell r="C1958" t="str">
            <v>DN= 1200 MM</v>
          </cell>
          <cell r="L1958" t="str">
            <v>M</v>
          </cell>
          <cell r="M1958">
            <v>1023.22</v>
          </cell>
        </row>
        <row r="1959">
          <cell r="A1959" t="str">
            <v>19.06.11</v>
          </cell>
          <cell r="B1959" t="str">
            <v>SUDECAP</v>
          </cell>
          <cell r="C1959" t="str">
            <v>DN= 1500 MM</v>
          </cell>
          <cell r="L1959" t="str">
            <v>M</v>
          </cell>
          <cell r="M1959">
            <v>1508.05</v>
          </cell>
        </row>
        <row r="1960">
          <cell r="A1960" t="str">
            <v>19.07</v>
          </cell>
          <cell r="B1960" t="str">
            <v>SUDECAP</v>
          </cell>
          <cell r="C1960" t="str">
            <v>CONCRETO PARA BERÇO DE REDE TUBULAR</v>
          </cell>
        </row>
        <row r="1961">
          <cell r="A1961" t="str">
            <v>19.07.01</v>
          </cell>
          <cell r="B1961" t="str">
            <v>SUDECAP</v>
          </cell>
          <cell r="C1961" t="str">
            <v>TRAÇO 1:3:6, INCLUSIVE LANÇAMENTO</v>
          </cell>
          <cell r="L1961" t="str">
            <v>M3</v>
          </cell>
          <cell r="M1961">
            <v>575.93</v>
          </cell>
        </row>
        <row r="1962">
          <cell r="A1962" t="str">
            <v>19.08</v>
          </cell>
          <cell r="B1962" t="str">
            <v>SUDECAP</v>
          </cell>
          <cell r="C1962" t="str">
            <v>FORMA PARA BERÇO</v>
          </cell>
        </row>
        <row r="1963">
          <cell r="A1963" t="str">
            <v>19.08.01</v>
          </cell>
          <cell r="B1963" t="str">
            <v>SUDECAP</v>
          </cell>
          <cell r="C1963" t="str">
            <v>EM TABUA, INCLUSIVE DESFORMA</v>
          </cell>
          <cell r="L1963" t="str">
            <v>M2</v>
          </cell>
          <cell r="M1963">
            <v>24.67</v>
          </cell>
        </row>
        <row r="1964">
          <cell r="A1964" t="str">
            <v>19.09</v>
          </cell>
          <cell r="B1964" t="str">
            <v>SUDECAP</v>
          </cell>
          <cell r="C1964" t="str">
            <v>ESTIVA DE MADEIRA</v>
          </cell>
        </row>
        <row r="1965">
          <cell r="A1965" t="str">
            <v>19.09.01</v>
          </cell>
          <cell r="B1965" t="str">
            <v>SUDECAP</v>
          </cell>
          <cell r="C1965" t="str">
            <v>PARA REDE TUBULAR METALICA</v>
          </cell>
          <cell r="L1965" t="str">
            <v>M2</v>
          </cell>
          <cell r="M1965">
            <v>49.64</v>
          </cell>
        </row>
        <row r="1966">
          <cell r="A1966" t="str">
            <v>19.10</v>
          </cell>
          <cell r="B1966" t="str">
            <v>SUDECAP</v>
          </cell>
          <cell r="C1966" t="str">
            <v>ALA DE REDE TUBULAR</v>
          </cell>
        </row>
        <row r="1967">
          <cell r="A1967" t="str">
            <v>19.10.02</v>
          </cell>
          <cell r="B1967" t="str">
            <v>SUDECAP</v>
          </cell>
          <cell r="C1967" t="str">
            <v>D=  500 MM</v>
          </cell>
          <cell r="L1967" t="str">
            <v>UN</v>
          </cell>
          <cell r="M1967">
            <v>1095.44</v>
          </cell>
        </row>
        <row r="1968">
          <cell r="A1968" t="str">
            <v>19.10.03</v>
          </cell>
          <cell r="B1968" t="str">
            <v>SUDECAP</v>
          </cell>
          <cell r="C1968" t="str">
            <v>D=  600 MM</v>
          </cell>
          <cell r="L1968" t="str">
            <v>UN</v>
          </cell>
          <cell r="M1968">
            <v>1200.28</v>
          </cell>
        </row>
        <row r="1969">
          <cell r="A1969" t="str">
            <v>19.10.04</v>
          </cell>
          <cell r="B1969" t="str">
            <v>SUDECAP</v>
          </cell>
          <cell r="C1969" t="str">
            <v>D=  700 MM</v>
          </cell>
          <cell r="L1969" t="str">
            <v>UN</v>
          </cell>
          <cell r="M1969">
            <v>1310.77</v>
          </cell>
        </row>
        <row r="1970">
          <cell r="A1970" t="str">
            <v>19.10.05</v>
          </cell>
          <cell r="B1970" t="str">
            <v>SUDECAP</v>
          </cell>
          <cell r="C1970" t="str">
            <v>D=  800 MM</v>
          </cell>
          <cell r="L1970" t="str">
            <v>UN</v>
          </cell>
          <cell r="M1970">
            <v>1424.07</v>
          </cell>
        </row>
        <row r="1971">
          <cell r="A1971" t="str">
            <v>19.10.06</v>
          </cell>
          <cell r="B1971" t="str">
            <v>SUDECAP</v>
          </cell>
          <cell r="C1971" t="str">
            <v>D=  900 MM</v>
          </cell>
          <cell r="L1971" t="str">
            <v>UN</v>
          </cell>
          <cell r="M1971">
            <v>1547.42</v>
          </cell>
        </row>
        <row r="1972">
          <cell r="A1972" t="str">
            <v>19.10.07</v>
          </cell>
          <cell r="B1972" t="str">
            <v>SUDECAP</v>
          </cell>
          <cell r="C1972" t="str">
            <v>D= 1000 MM</v>
          </cell>
          <cell r="L1972" t="str">
            <v>UN</v>
          </cell>
          <cell r="M1972">
            <v>1668.19</v>
          </cell>
        </row>
        <row r="1973">
          <cell r="A1973" t="str">
            <v>19.10.08</v>
          </cell>
          <cell r="B1973" t="str">
            <v>SUDECAP</v>
          </cell>
          <cell r="C1973" t="str">
            <v>D= 1100 MM</v>
          </cell>
          <cell r="L1973" t="str">
            <v>UN</v>
          </cell>
          <cell r="M1973">
            <v>2304.62</v>
          </cell>
        </row>
        <row r="1974">
          <cell r="A1974" t="str">
            <v>19.10.09</v>
          </cell>
          <cell r="B1974" t="str">
            <v>SUDECAP</v>
          </cell>
          <cell r="C1974" t="str">
            <v>D= 1200 MM</v>
          </cell>
          <cell r="L1974" t="str">
            <v>UN</v>
          </cell>
          <cell r="M1974">
            <v>2450.23</v>
          </cell>
        </row>
        <row r="1975">
          <cell r="A1975" t="str">
            <v>19.10.10</v>
          </cell>
          <cell r="B1975" t="str">
            <v>SUDECAP</v>
          </cell>
          <cell r="C1975" t="str">
            <v>D= 1300 MM</v>
          </cell>
          <cell r="L1975" t="str">
            <v>UN</v>
          </cell>
          <cell r="M1975">
            <v>2785.74</v>
          </cell>
        </row>
        <row r="1976">
          <cell r="A1976" t="str">
            <v>19.10.11</v>
          </cell>
          <cell r="B1976" t="str">
            <v>SUDECAP</v>
          </cell>
          <cell r="C1976" t="str">
            <v>D= 1500 MM</v>
          </cell>
          <cell r="L1976" t="str">
            <v>UN</v>
          </cell>
          <cell r="M1976">
            <v>3112.22</v>
          </cell>
        </row>
        <row r="1977">
          <cell r="A1977" t="str">
            <v>19.11</v>
          </cell>
          <cell r="B1977" t="str">
            <v>SUDECAP</v>
          </cell>
          <cell r="C1977" t="str">
            <v>CAIXA PARA BOCA LOBO</v>
          </cell>
        </row>
        <row r="1978">
          <cell r="A1978" t="str">
            <v>19.11.03</v>
          </cell>
          <cell r="B1978" t="str">
            <v>SUDECAP</v>
          </cell>
          <cell r="C1978" t="str">
            <v>CAIXA PARA BOCA DE LOBO SIMPLES / BLOCO DE CONCRETO</v>
          </cell>
          <cell r="L1978" t="str">
            <v>UN</v>
          </cell>
          <cell r="M1978">
            <v>929.81</v>
          </cell>
        </row>
        <row r="1979">
          <cell r="A1979" t="str">
            <v>19.11.04</v>
          </cell>
          <cell r="B1979" t="str">
            <v>SUDECAP</v>
          </cell>
          <cell r="C1979" t="str">
            <v>CAIXA PARA BOCA DE LOBO DUPLA / BLOCO DE CONCRETO</v>
          </cell>
          <cell r="L1979" t="str">
            <v>UN</v>
          </cell>
          <cell r="M1979">
            <v>1586.28</v>
          </cell>
        </row>
        <row r="1980">
          <cell r="A1980" t="str">
            <v>19.12</v>
          </cell>
          <cell r="B1980" t="str">
            <v>SUDECAP</v>
          </cell>
          <cell r="C1980" t="str">
            <v>ALTEAMENTO DE CAIXA PARA BOCA DE LOBO</v>
          </cell>
        </row>
        <row r="1981">
          <cell r="A1981" t="str">
            <v>19.12.03</v>
          </cell>
          <cell r="B1981" t="str">
            <v>SUDECAP</v>
          </cell>
          <cell r="C1981" t="str">
            <v>ALTEAMENTO DE CAIXA PARA BOCA DE LOBO SIMPLES / BLOCO DE CONCRETO</v>
          </cell>
          <cell r="L1981" t="str">
            <v>M</v>
          </cell>
          <cell r="M1981">
            <v>812.76</v>
          </cell>
        </row>
        <row r="1982">
          <cell r="A1982" t="str">
            <v>19.12.04</v>
          </cell>
          <cell r="B1982" t="str">
            <v>SUDECAP</v>
          </cell>
          <cell r="C1982" t="str">
            <v>ALTEAMENTO DE CAIXA PARA BOCA DE LOBO DUPLA / BLOCO DE CONCRETO</v>
          </cell>
          <cell r="L1982" t="str">
            <v>M</v>
          </cell>
          <cell r="M1982">
            <v>1359.56</v>
          </cell>
        </row>
        <row r="1983">
          <cell r="A1983" t="str">
            <v>19.13</v>
          </cell>
          <cell r="B1983" t="str">
            <v>SUDECAP</v>
          </cell>
          <cell r="C1983" t="str">
            <v>CONJUNTO QUADRO E GRELHA PARA BOCA DE LOBO</v>
          </cell>
        </row>
        <row r="1984">
          <cell r="A1984" t="str">
            <v>19.13.01</v>
          </cell>
          <cell r="B1984" t="str">
            <v>SUDECAP</v>
          </cell>
          <cell r="C1984" t="str">
            <v>TIPO A (FERRO FUNDIDO) - PADRAO SUDECAP</v>
          </cell>
          <cell r="L1984" t="str">
            <v>UN</v>
          </cell>
          <cell r="M1984">
            <v>768.34</v>
          </cell>
        </row>
        <row r="1985">
          <cell r="A1985" t="str">
            <v>19.13.02</v>
          </cell>
          <cell r="B1985" t="str">
            <v>SUDECAP</v>
          </cell>
          <cell r="C1985" t="str">
            <v>TIPO B (CONCRETO) - PADRAO SUDECAP</v>
          </cell>
          <cell r="L1985" t="str">
            <v>UN</v>
          </cell>
          <cell r="M1985">
            <v>371.96</v>
          </cell>
        </row>
        <row r="1986">
          <cell r="A1986" t="str">
            <v>19.14</v>
          </cell>
          <cell r="B1986" t="str">
            <v>SUDECAP</v>
          </cell>
          <cell r="C1986" t="str">
            <v>CANTONEIRA PARA BOCA DE LOBO</v>
          </cell>
        </row>
        <row r="1987">
          <cell r="A1987" t="str">
            <v>19.14.01</v>
          </cell>
          <cell r="B1987" t="str">
            <v>SUDECAP</v>
          </cell>
          <cell r="C1987" t="str">
            <v>TIPO A (FERRO FUNDIDO) - PADRAO SUDECAP</v>
          </cell>
          <cell r="L1987" t="str">
            <v>UN</v>
          </cell>
          <cell r="M1987">
            <v>704.05</v>
          </cell>
        </row>
        <row r="1988">
          <cell r="A1988" t="str">
            <v>19.14.02</v>
          </cell>
          <cell r="B1988" t="str">
            <v>SUDECAP</v>
          </cell>
          <cell r="C1988" t="str">
            <v>TIPO B (CONCRETO) - PADRAO SUDECAP</v>
          </cell>
          <cell r="L1988" t="str">
            <v>UN</v>
          </cell>
          <cell r="M1988">
            <v>123.87</v>
          </cell>
        </row>
        <row r="1989">
          <cell r="A1989" t="str">
            <v>19.15</v>
          </cell>
          <cell r="B1989" t="str">
            <v>SUDECAP</v>
          </cell>
          <cell r="C1989" t="str">
            <v>CAIXA DE PASSAGEM TIPO A - PADRAO SUDECAP</v>
          </cell>
        </row>
        <row r="1990">
          <cell r="A1990" t="str">
            <v>19.15.02</v>
          </cell>
          <cell r="B1990" t="str">
            <v>SUDECAP</v>
          </cell>
          <cell r="C1990" t="str">
            <v>D=  500 MM</v>
          </cell>
          <cell r="L1990" t="str">
            <v>UN</v>
          </cell>
          <cell r="M1990">
            <v>1375.52</v>
          </cell>
        </row>
        <row r="1991">
          <cell r="A1991" t="str">
            <v>19.15.03</v>
          </cell>
          <cell r="B1991" t="str">
            <v>SUDECAP</v>
          </cell>
          <cell r="C1991" t="str">
            <v>D=  600 MM</v>
          </cell>
          <cell r="L1991" t="str">
            <v>UN</v>
          </cell>
          <cell r="M1991">
            <v>1579.27</v>
          </cell>
        </row>
        <row r="1992">
          <cell r="A1992" t="str">
            <v>19.15.04</v>
          </cell>
          <cell r="B1992" t="str">
            <v>SUDECAP</v>
          </cell>
          <cell r="C1992" t="str">
            <v>D=  700 MM</v>
          </cell>
          <cell r="L1992" t="str">
            <v>UN</v>
          </cell>
          <cell r="M1992">
            <v>1790.57</v>
          </cell>
        </row>
        <row r="1993">
          <cell r="A1993" t="str">
            <v>19.15.05</v>
          </cell>
          <cell r="B1993" t="str">
            <v>SUDECAP</v>
          </cell>
          <cell r="C1993" t="str">
            <v>D=  800 MM</v>
          </cell>
          <cell r="L1993" t="str">
            <v>UN</v>
          </cell>
          <cell r="M1993">
            <v>2213.4</v>
          </cell>
        </row>
        <row r="1994">
          <cell r="A1994" t="str">
            <v>19.15.06</v>
          </cell>
          <cell r="B1994" t="str">
            <v>SUDECAP</v>
          </cell>
          <cell r="C1994" t="str">
            <v>D=  900 MM</v>
          </cell>
          <cell r="L1994" t="str">
            <v>UN</v>
          </cell>
          <cell r="M1994">
            <v>2611.52</v>
          </cell>
        </row>
        <row r="1995">
          <cell r="A1995" t="str">
            <v>19.15.07</v>
          </cell>
          <cell r="B1995" t="str">
            <v>SUDECAP</v>
          </cell>
          <cell r="C1995" t="str">
            <v>D= 1000 MM</v>
          </cell>
          <cell r="L1995" t="str">
            <v>UN</v>
          </cell>
          <cell r="M1995">
            <v>2874.21</v>
          </cell>
        </row>
        <row r="1996">
          <cell r="A1996" t="str">
            <v>19.15.08</v>
          </cell>
          <cell r="B1996" t="str">
            <v>SUDECAP</v>
          </cell>
          <cell r="C1996" t="str">
            <v>D= 1100 MM</v>
          </cell>
          <cell r="L1996" t="str">
            <v>UN</v>
          </cell>
          <cell r="M1996">
            <v>3383.65</v>
          </cell>
        </row>
        <row r="1997">
          <cell r="A1997" t="str">
            <v>19.15.09</v>
          </cell>
          <cell r="B1997" t="str">
            <v>SUDECAP</v>
          </cell>
          <cell r="C1997" t="str">
            <v>D= 1200 MM</v>
          </cell>
          <cell r="L1997" t="str">
            <v>UN</v>
          </cell>
          <cell r="M1997">
            <v>3708.97</v>
          </cell>
        </row>
        <row r="1998">
          <cell r="A1998" t="str">
            <v>19.15.10</v>
          </cell>
          <cell r="B1998" t="str">
            <v>SUDECAP</v>
          </cell>
          <cell r="C1998" t="str">
            <v>D= 1300 MM</v>
          </cell>
          <cell r="L1998" t="str">
            <v>UN</v>
          </cell>
          <cell r="M1998">
            <v>4005.59</v>
          </cell>
        </row>
        <row r="1999">
          <cell r="A1999" t="str">
            <v>19.15.11</v>
          </cell>
          <cell r="B1999" t="str">
            <v>SUDECAP</v>
          </cell>
          <cell r="C1999" t="str">
            <v>D= 1500 MM</v>
          </cell>
          <cell r="L1999" t="str">
            <v>UN</v>
          </cell>
          <cell r="M1999">
            <v>4663.54</v>
          </cell>
        </row>
        <row r="2000">
          <cell r="A2000" t="str">
            <v>19.16</v>
          </cell>
          <cell r="B2000" t="str">
            <v>SUDECAP</v>
          </cell>
          <cell r="C2000" t="str">
            <v>CAIXA DE PASSAGEM TIPO B - PADRAO SUDECAP</v>
          </cell>
        </row>
        <row r="2001">
          <cell r="A2001" t="str">
            <v>19.16.02</v>
          </cell>
          <cell r="B2001" t="str">
            <v>SUDECAP</v>
          </cell>
          <cell r="C2001" t="str">
            <v>D=  500 MM</v>
          </cell>
          <cell r="L2001" t="str">
            <v>UN</v>
          </cell>
          <cell r="M2001">
            <v>1785.79</v>
          </cell>
        </row>
        <row r="2002">
          <cell r="A2002" t="str">
            <v>19.16.03</v>
          </cell>
          <cell r="B2002" t="str">
            <v>SUDECAP</v>
          </cell>
          <cell r="C2002" t="str">
            <v>D=  600 MM</v>
          </cell>
          <cell r="L2002" t="str">
            <v>UN</v>
          </cell>
          <cell r="M2002">
            <v>2119.59</v>
          </cell>
        </row>
        <row r="2003">
          <cell r="A2003" t="str">
            <v>19.16.04</v>
          </cell>
          <cell r="B2003" t="str">
            <v>SUDECAP</v>
          </cell>
          <cell r="C2003" t="str">
            <v>D=  700 MM</v>
          </cell>
          <cell r="L2003" t="str">
            <v>UN</v>
          </cell>
          <cell r="M2003">
            <v>2371.6</v>
          </cell>
        </row>
        <row r="2004">
          <cell r="A2004" t="str">
            <v>19.16.05</v>
          </cell>
          <cell r="B2004" t="str">
            <v>SUDECAP</v>
          </cell>
          <cell r="C2004" t="str">
            <v>D=  800 MM</v>
          </cell>
          <cell r="L2004" t="str">
            <v>UN</v>
          </cell>
          <cell r="M2004">
            <v>2616.61</v>
          </cell>
        </row>
        <row r="2005">
          <cell r="A2005" t="str">
            <v>19.16.06</v>
          </cell>
          <cell r="B2005" t="str">
            <v>SUDECAP</v>
          </cell>
          <cell r="C2005" t="str">
            <v>D=  900 MM</v>
          </cell>
          <cell r="L2005" t="str">
            <v>UN</v>
          </cell>
          <cell r="M2005">
            <v>3150.02</v>
          </cell>
        </row>
        <row r="2006">
          <cell r="A2006" t="str">
            <v>19.16.07</v>
          </cell>
          <cell r="B2006" t="str">
            <v>SUDECAP</v>
          </cell>
          <cell r="C2006" t="str">
            <v>D= 1000 MM</v>
          </cell>
          <cell r="L2006" t="str">
            <v>UN</v>
          </cell>
          <cell r="M2006">
            <v>3433.55</v>
          </cell>
        </row>
        <row r="2007">
          <cell r="A2007" t="str">
            <v>19.16.08</v>
          </cell>
          <cell r="B2007" t="str">
            <v>SUDECAP</v>
          </cell>
          <cell r="C2007" t="str">
            <v>D= 1100 MM</v>
          </cell>
          <cell r="L2007" t="str">
            <v>UN</v>
          </cell>
          <cell r="M2007">
            <v>3709.07</v>
          </cell>
        </row>
        <row r="2008">
          <cell r="A2008" t="str">
            <v>19.16.09</v>
          </cell>
          <cell r="B2008" t="str">
            <v>SUDECAP</v>
          </cell>
          <cell r="C2008" t="str">
            <v>D= 1200 MM</v>
          </cell>
          <cell r="L2008" t="str">
            <v>UN</v>
          </cell>
          <cell r="M2008">
            <v>4013.12</v>
          </cell>
        </row>
        <row r="2009">
          <cell r="A2009" t="str">
            <v>19.16.10</v>
          </cell>
          <cell r="B2009" t="str">
            <v>SUDECAP</v>
          </cell>
          <cell r="C2009" t="str">
            <v>D= 1300 MM</v>
          </cell>
          <cell r="L2009" t="str">
            <v>UN</v>
          </cell>
          <cell r="M2009">
            <v>4319.38</v>
          </cell>
        </row>
        <row r="2010">
          <cell r="A2010" t="str">
            <v>19.16.11</v>
          </cell>
          <cell r="B2010" t="str">
            <v>SUDECAP</v>
          </cell>
          <cell r="C2010" t="str">
            <v>D= 1500 MM</v>
          </cell>
          <cell r="L2010" t="str">
            <v>UN</v>
          </cell>
          <cell r="M2010">
            <v>4991.9</v>
          </cell>
        </row>
        <row r="2011">
          <cell r="A2011" t="str">
            <v>19.17</v>
          </cell>
          <cell r="B2011" t="str">
            <v>SUDECAP</v>
          </cell>
          <cell r="C2011" t="str">
            <v>CAIXA DE PASSAGEM TIPO C - PADRAO SUDECAP</v>
          </cell>
        </row>
        <row r="2012">
          <cell r="A2012" t="str">
            <v>19.17.02</v>
          </cell>
          <cell r="B2012" t="str">
            <v>SUDECAP</v>
          </cell>
          <cell r="C2012" t="str">
            <v>D=  500 MM</v>
          </cell>
          <cell r="L2012" t="str">
            <v>UN</v>
          </cell>
          <cell r="M2012">
            <v>2186.22</v>
          </cell>
        </row>
        <row r="2013">
          <cell r="A2013" t="str">
            <v>19.17.03</v>
          </cell>
          <cell r="B2013" t="str">
            <v>SUDECAP</v>
          </cell>
          <cell r="C2013" t="str">
            <v>D=  600 MM</v>
          </cell>
          <cell r="L2013" t="str">
            <v>UN</v>
          </cell>
          <cell r="M2013">
            <v>2436.6</v>
          </cell>
        </row>
        <row r="2014">
          <cell r="A2014" t="str">
            <v>19.17.04</v>
          </cell>
          <cell r="B2014" t="str">
            <v>SUDECAP</v>
          </cell>
          <cell r="C2014" t="str">
            <v>D=  700 MM</v>
          </cell>
          <cell r="L2014" t="str">
            <v>UN</v>
          </cell>
          <cell r="M2014">
            <v>2699.68</v>
          </cell>
        </row>
        <row r="2015">
          <cell r="A2015" t="str">
            <v>19.17.05</v>
          </cell>
          <cell r="B2015" t="str">
            <v>SUDECAP</v>
          </cell>
          <cell r="C2015" t="str">
            <v>D=  800 MM</v>
          </cell>
          <cell r="L2015" t="str">
            <v>UN</v>
          </cell>
          <cell r="M2015">
            <v>3096.61</v>
          </cell>
        </row>
        <row r="2016">
          <cell r="A2016" t="str">
            <v>19.17.06</v>
          </cell>
          <cell r="B2016" t="str">
            <v>SUDECAP</v>
          </cell>
          <cell r="C2016" t="str">
            <v>D=  900 MM</v>
          </cell>
          <cell r="L2016" t="str">
            <v>UN</v>
          </cell>
          <cell r="M2016">
            <v>3534.75</v>
          </cell>
        </row>
        <row r="2017">
          <cell r="A2017" t="str">
            <v>19.17.07</v>
          </cell>
          <cell r="B2017" t="str">
            <v>SUDECAP</v>
          </cell>
          <cell r="C2017" t="str">
            <v>D= 1000 MM</v>
          </cell>
          <cell r="L2017" t="str">
            <v>UN</v>
          </cell>
          <cell r="M2017">
            <v>3833.97</v>
          </cell>
        </row>
        <row r="2018">
          <cell r="A2018" t="str">
            <v>19.17.08</v>
          </cell>
          <cell r="B2018" t="str">
            <v>SUDECAP</v>
          </cell>
          <cell r="C2018" t="str">
            <v>D= 1100 MM</v>
          </cell>
          <cell r="L2018" t="str">
            <v>UN</v>
          </cell>
          <cell r="M2018">
            <v>4157.8</v>
          </cell>
        </row>
        <row r="2019">
          <cell r="A2019" t="str">
            <v>19.17.09</v>
          </cell>
          <cell r="B2019" t="str">
            <v>SUDECAP</v>
          </cell>
          <cell r="C2019" t="str">
            <v>D= 1200 MM</v>
          </cell>
          <cell r="L2019" t="str">
            <v>UN</v>
          </cell>
          <cell r="M2019">
            <v>4484.22</v>
          </cell>
        </row>
        <row r="2020">
          <cell r="A2020" t="str">
            <v>19.17.10</v>
          </cell>
          <cell r="B2020" t="str">
            <v>SUDECAP</v>
          </cell>
          <cell r="C2020" t="str">
            <v>D= 1300 MM</v>
          </cell>
          <cell r="L2020" t="str">
            <v>UN</v>
          </cell>
          <cell r="M2020">
            <v>4808.55</v>
          </cell>
        </row>
        <row r="2021">
          <cell r="A2021" t="str">
            <v>19.17.11</v>
          </cell>
          <cell r="B2021" t="str">
            <v>SUDECAP</v>
          </cell>
          <cell r="C2021" t="str">
            <v>D= 1500 MM</v>
          </cell>
          <cell r="L2021" t="str">
            <v>UN</v>
          </cell>
          <cell r="M2021">
            <v>5521.06</v>
          </cell>
        </row>
        <row r="2022">
          <cell r="A2022" t="str">
            <v>19.18</v>
          </cell>
          <cell r="B2022" t="str">
            <v>SUDECAP</v>
          </cell>
          <cell r="C2022" t="str">
            <v>POÇO DE VISITA TIPO A - PADRAO SUDECAP</v>
          </cell>
        </row>
        <row r="2023">
          <cell r="A2023" t="str">
            <v>19.18.02</v>
          </cell>
          <cell r="B2023" t="str">
            <v>SUDECAP</v>
          </cell>
          <cell r="C2023" t="str">
            <v>D=  500 MM</v>
          </cell>
          <cell r="L2023" t="str">
            <v>UN</v>
          </cell>
          <cell r="M2023">
            <v>2102.86</v>
          </cell>
        </row>
        <row r="2024">
          <cell r="A2024" t="str">
            <v>19.18.03</v>
          </cell>
          <cell r="B2024" t="str">
            <v>SUDECAP</v>
          </cell>
          <cell r="C2024" t="str">
            <v>D=  600 MM</v>
          </cell>
          <cell r="L2024" t="str">
            <v>UN</v>
          </cell>
          <cell r="M2024">
            <v>2202.6</v>
          </cell>
        </row>
        <row r="2025">
          <cell r="A2025" t="str">
            <v>19.18.04</v>
          </cell>
          <cell r="B2025" t="str">
            <v>SUDECAP</v>
          </cell>
          <cell r="C2025" t="str">
            <v>D=  700 MM</v>
          </cell>
          <cell r="L2025" t="str">
            <v>UN</v>
          </cell>
          <cell r="M2025">
            <v>2291.4</v>
          </cell>
        </row>
        <row r="2026">
          <cell r="A2026" t="str">
            <v>19.18.05</v>
          </cell>
          <cell r="B2026" t="str">
            <v>SUDECAP</v>
          </cell>
          <cell r="C2026" t="str">
            <v>D=  800 MM</v>
          </cell>
          <cell r="L2026" t="str">
            <v>UN</v>
          </cell>
          <cell r="M2026">
            <v>2585.37</v>
          </cell>
        </row>
        <row r="2027">
          <cell r="A2027" t="str">
            <v>19.18.06</v>
          </cell>
          <cell r="B2027" t="str">
            <v>SUDECAP</v>
          </cell>
          <cell r="C2027" t="str">
            <v>D=  900 MM</v>
          </cell>
          <cell r="L2027" t="str">
            <v>UN</v>
          </cell>
          <cell r="M2027">
            <v>2789.81</v>
          </cell>
        </row>
        <row r="2028">
          <cell r="A2028" t="str">
            <v>19.18.07</v>
          </cell>
          <cell r="B2028" t="str">
            <v>SUDECAP</v>
          </cell>
          <cell r="C2028" t="str">
            <v>D= 1000 MM</v>
          </cell>
          <cell r="L2028" t="str">
            <v>UN</v>
          </cell>
          <cell r="M2028">
            <v>3088.72</v>
          </cell>
        </row>
        <row r="2029">
          <cell r="A2029" t="str">
            <v>19.18.08</v>
          </cell>
          <cell r="B2029" t="str">
            <v>SUDECAP</v>
          </cell>
          <cell r="C2029" t="str">
            <v>D= 1100 MM</v>
          </cell>
          <cell r="L2029" t="str">
            <v>UN</v>
          </cell>
          <cell r="M2029">
            <v>3697.21</v>
          </cell>
        </row>
        <row r="2030">
          <cell r="A2030" t="str">
            <v>19.18.09</v>
          </cell>
          <cell r="B2030" t="str">
            <v>SUDECAP</v>
          </cell>
          <cell r="C2030" t="str">
            <v>D= 1200 MM</v>
          </cell>
          <cell r="L2030" t="str">
            <v>UN</v>
          </cell>
          <cell r="M2030">
            <v>3990.71</v>
          </cell>
        </row>
        <row r="2031">
          <cell r="A2031" t="str">
            <v>19.18.10</v>
          </cell>
          <cell r="B2031" t="str">
            <v>SUDECAP</v>
          </cell>
          <cell r="C2031" t="str">
            <v>D= 1300 MM</v>
          </cell>
          <cell r="L2031" t="str">
            <v>UN</v>
          </cell>
          <cell r="M2031">
            <v>4309.27</v>
          </cell>
        </row>
        <row r="2032">
          <cell r="A2032" t="str">
            <v>19.18.11</v>
          </cell>
          <cell r="B2032" t="str">
            <v>SUDECAP</v>
          </cell>
          <cell r="C2032" t="str">
            <v>D= 1500 MM</v>
          </cell>
          <cell r="L2032" t="str">
            <v>UN</v>
          </cell>
          <cell r="M2032">
            <v>4948.2</v>
          </cell>
        </row>
        <row r="2033">
          <cell r="A2033" t="str">
            <v>19.19</v>
          </cell>
          <cell r="B2033" t="str">
            <v>SUDECAP</v>
          </cell>
          <cell r="C2033" t="str">
            <v>POÇO DE VISITA TIPO B - PADRAO SUDECAP</v>
          </cell>
        </row>
        <row r="2034">
          <cell r="A2034" t="str">
            <v>19.19.02</v>
          </cell>
          <cell r="B2034" t="str">
            <v>SUDECAP</v>
          </cell>
          <cell r="C2034" t="str">
            <v>D=  500 MM</v>
          </cell>
          <cell r="L2034" t="str">
            <v>UN</v>
          </cell>
          <cell r="M2034">
            <v>2558.19</v>
          </cell>
        </row>
        <row r="2035">
          <cell r="A2035" t="str">
            <v>19.19.03</v>
          </cell>
          <cell r="B2035" t="str">
            <v>SUDECAP</v>
          </cell>
          <cell r="C2035" t="str">
            <v>D=  600 MM</v>
          </cell>
          <cell r="L2035" t="str">
            <v>UN</v>
          </cell>
          <cell r="M2035">
            <v>2786.96</v>
          </cell>
        </row>
        <row r="2036">
          <cell r="A2036" t="str">
            <v>19.19.04</v>
          </cell>
          <cell r="B2036" t="str">
            <v>SUDECAP</v>
          </cell>
          <cell r="C2036" t="str">
            <v>D=  700 MM</v>
          </cell>
          <cell r="L2036" t="str">
            <v>UN</v>
          </cell>
          <cell r="M2036">
            <v>2889.52</v>
          </cell>
        </row>
        <row r="2037">
          <cell r="A2037" t="str">
            <v>19.19.05</v>
          </cell>
          <cell r="B2037" t="str">
            <v>SUDECAP</v>
          </cell>
          <cell r="C2037" t="str">
            <v>D=  800 MM</v>
          </cell>
          <cell r="L2037" t="str">
            <v>UN</v>
          </cell>
          <cell r="M2037">
            <v>2985.55</v>
          </cell>
        </row>
        <row r="2038">
          <cell r="A2038" t="str">
            <v>19.19.06</v>
          </cell>
          <cell r="B2038" t="str">
            <v>SUDECAP</v>
          </cell>
          <cell r="C2038" t="str">
            <v>D=  900 MM</v>
          </cell>
          <cell r="L2038" t="str">
            <v>UN</v>
          </cell>
          <cell r="M2038">
            <v>3345.68</v>
          </cell>
        </row>
        <row r="2039">
          <cell r="A2039" t="str">
            <v>19.19.07</v>
          </cell>
          <cell r="B2039" t="str">
            <v>SUDECAP</v>
          </cell>
          <cell r="C2039" t="str">
            <v>D= 1000 MM</v>
          </cell>
          <cell r="L2039" t="str">
            <v>UN</v>
          </cell>
          <cell r="M2039">
            <v>3688.41</v>
          </cell>
        </row>
        <row r="2040">
          <cell r="A2040" t="str">
            <v>19.19.08</v>
          </cell>
          <cell r="B2040" t="str">
            <v>SUDECAP</v>
          </cell>
          <cell r="C2040" t="str">
            <v>D= 1100 MM</v>
          </cell>
          <cell r="L2040" t="str">
            <v>UN</v>
          </cell>
          <cell r="M2040">
            <v>3998.43</v>
          </cell>
        </row>
        <row r="2041">
          <cell r="A2041" t="str">
            <v>19.19.09</v>
          </cell>
          <cell r="B2041" t="str">
            <v>SUDECAP</v>
          </cell>
          <cell r="C2041" t="str">
            <v>D= 1200 MM</v>
          </cell>
          <cell r="L2041" t="str">
            <v>UN</v>
          </cell>
          <cell r="M2041">
            <v>4297.62</v>
          </cell>
        </row>
        <row r="2042">
          <cell r="A2042" t="str">
            <v>19.19.10</v>
          </cell>
          <cell r="B2042" t="str">
            <v>SUDECAP</v>
          </cell>
          <cell r="C2042" t="str">
            <v>D= 1300 MM</v>
          </cell>
          <cell r="L2042" t="str">
            <v>UN</v>
          </cell>
          <cell r="M2042">
            <v>4629.78</v>
          </cell>
        </row>
        <row r="2043">
          <cell r="A2043" t="str">
            <v>19.19.11</v>
          </cell>
          <cell r="B2043" t="str">
            <v>SUDECAP</v>
          </cell>
          <cell r="C2043" t="str">
            <v>D= 1500 MM</v>
          </cell>
          <cell r="L2043" t="str">
            <v>UN</v>
          </cell>
          <cell r="M2043">
            <v>5311.29</v>
          </cell>
        </row>
        <row r="2044">
          <cell r="A2044" t="str">
            <v>19.20</v>
          </cell>
          <cell r="B2044" t="str">
            <v>SUDECAP</v>
          </cell>
          <cell r="C2044" t="str">
            <v>POÇO DE VISITA TIPO C - PADRAO SUDECAP</v>
          </cell>
        </row>
        <row r="2045">
          <cell r="A2045" t="str">
            <v>19.20.02</v>
          </cell>
          <cell r="B2045" t="str">
            <v>SUDECAP</v>
          </cell>
          <cell r="C2045" t="str">
            <v>D=  500 MM</v>
          </cell>
          <cell r="L2045" t="str">
            <v>UN</v>
          </cell>
          <cell r="M2045">
            <v>3106.06</v>
          </cell>
        </row>
        <row r="2046">
          <cell r="A2046" t="str">
            <v>19.20.03</v>
          </cell>
          <cell r="B2046" t="str">
            <v>SUDECAP</v>
          </cell>
          <cell r="C2046" t="str">
            <v>D=  600 MM</v>
          </cell>
          <cell r="L2046" t="str">
            <v>UN</v>
          </cell>
          <cell r="M2046">
            <v>3220.96</v>
          </cell>
        </row>
        <row r="2047">
          <cell r="A2047" t="str">
            <v>19.20.04</v>
          </cell>
          <cell r="B2047" t="str">
            <v>SUDECAP</v>
          </cell>
          <cell r="C2047" t="str">
            <v>D=  700 MM</v>
          </cell>
          <cell r="L2047" t="str">
            <v>UN</v>
          </cell>
          <cell r="M2047">
            <v>3323.52</v>
          </cell>
        </row>
        <row r="2048">
          <cell r="A2048" t="str">
            <v>19.20.05</v>
          </cell>
          <cell r="B2048" t="str">
            <v>SUDECAP</v>
          </cell>
          <cell r="C2048" t="str">
            <v>D=  800 MM</v>
          </cell>
          <cell r="L2048" t="str">
            <v>UN</v>
          </cell>
          <cell r="M2048">
            <v>3540.33</v>
          </cell>
        </row>
        <row r="2049">
          <cell r="A2049" t="str">
            <v>19.20.06</v>
          </cell>
          <cell r="B2049" t="str">
            <v>SUDECAP</v>
          </cell>
          <cell r="C2049" t="str">
            <v>D=  900 MM</v>
          </cell>
          <cell r="L2049" t="str">
            <v>UN</v>
          </cell>
          <cell r="M2049">
            <v>3783.35</v>
          </cell>
        </row>
        <row r="2050">
          <cell r="A2050" t="str">
            <v>19.20.07</v>
          </cell>
          <cell r="B2050" t="str">
            <v>SUDECAP</v>
          </cell>
          <cell r="C2050" t="str">
            <v>D= 1000 MM</v>
          </cell>
          <cell r="L2050" t="str">
            <v>UN</v>
          </cell>
          <cell r="M2050">
            <v>4139.79</v>
          </cell>
        </row>
        <row r="2051">
          <cell r="A2051" t="str">
            <v>19.20.08</v>
          </cell>
          <cell r="B2051" t="str">
            <v>SUDECAP</v>
          </cell>
          <cell r="C2051" t="str">
            <v>D= 1100 MM</v>
          </cell>
          <cell r="L2051" t="str">
            <v>UN</v>
          </cell>
          <cell r="M2051">
            <v>4476.56</v>
          </cell>
        </row>
        <row r="2052">
          <cell r="A2052" t="str">
            <v>19.20.09</v>
          </cell>
          <cell r="B2052" t="str">
            <v>SUDECAP</v>
          </cell>
          <cell r="C2052" t="str">
            <v>D= 1200 MM</v>
          </cell>
          <cell r="L2052" t="str">
            <v>UN</v>
          </cell>
          <cell r="M2052">
            <v>4795.98</v>
          </cell>
        </row>
        <row r="2053">
          <cell r="A2053" t="str">
            <v>19.20.10</v>
          </cell>
          <cell r="B2053" t="str">
            <v>SUDECAP</v>
          </cell>
          <cell r="C2053" t="str">
            <v>D= 1300 MM</v>
          </cell>
          <cell r="L2053" t="str">
            <v>UN</v>
          </cell>
          <cell r="M2053">
            <v>5141.87</v>
          </cell>
        </row>
        <row r="2054">
          <cell r="A2054" t="str">
            <v>19.20.11</v>
          </cell>
          <cell r="B2054" t="str">
            <v>SUDECAP</v>
          </cell>
          <cell r="C2054" t="str">
            <v>D= 1500 MM</v>
          </cell>
          <cell r="L2054" t="str">
            <v>UN</v>
          </cell>
          <cell r="M2054">
            <v>5870.35</v>
          </cell>
        </row>
        <row r="2055">
          <cell r="A2055" t="str">
            <v>19.21</v>
          </cell>
          <cell r="B2055" t="str">
            <v>SUDECAP</v>
          </cell>
          <cell r="C2055" t="str">
            <v>CHAMINE DE POÇO DE VISITA - PADRAO SUDECAP</v>
          </cell>
        </row>
        <row r="2056">
          <cell r="A2056" t="str">
            <v>19.21.01</v>
          </cell>
          <cell r="B2056" t="str">
            <v>SUDECAP</v>
          </cell>
          <cell r="C2056" t="str">
            <v>TIPO A-ALVEN. E=20CM REVESTIDA, C/DEGRAUS AÇO CA25</v>
          </cell>
          <cell r="L2056" t="str">
            <v>M</v>
          </cell>
          <cell r="M2056">
            <v>727.82</v>
          </cell>
        </row>
        <row r="2057">
          <cell r="A2057" t="str">
            <v>19.21.02</v>
          </cell>
          <cell r="B2057" t="str">
            <v>SUDECAP</v>
          </cell>
          <cell r="C2057" t="str">
            <v>TIPO B-ANEL CONCRETO CA-1, C/ DEGRAUS EM AÇO CA 25</v>
          </cell>
          <cell r="L2057" t="str">
            <v>M</v>
          </cell>
          <cell r="M2057">
            <v>525.3</v>
          </cell>
        </row>
        <row r="2058">
          <cell r="A2058" t="str">
            <v>19.22</v>
          </cell>
          <cell r="B2058" t="str">
            <v>SUDECAP</v>
          </cell>
          <cell r="C2058" t="str">
            <v>TAMPAO DE POÇO DE VISITA</v>
          </cell>
        </row>
        <row r="2059">
          <cell r="A2059" t="str">
            <v>19.22.02</v>
          </cell>
          <cell r="B2059" t="str">
            <v>SUDECAP</v>
          </cell>
          <cell r="C2059" t="str">
            <v>FERRO FUNDIDO NODULAR</v>
          </cell>
          <cell r="L2059" t="str">
            <v>UN</v>
          </cell>
          <cell r="M2059">
            <v>855.44</v>
          </cell>
        </row>
        <row r="2060">
          <cell r="A2060" t="str">
            <v>19.22.03</v>
          </cell>
          <cell r="B2060" t="str">
            <v>SUDECAP</v>
          </cell>
          <cell r="C2060" t="str">
            <v>REBAIXAMENTO DE TAMPAO DE PV EM ATE 20 CM</v>
          </cell>
          <cell r="L2060" t="str">
            <v>UN</v>
          </cell>
          <cell r="M2060">
            <v>107.78</v>
          </cell>
        </row>
        <row r="2061">
          <cell r="A2061" t="str">
            <v>19.22.04</v>
          </cell>
          <cell r="B2061" t="str">
            <v>SUDECAP</v>
          </cell>
          <cell r="C2061" t="str">
            <v>ALTEAMENTO DE TAMPAO DE PV EM ATE 20 CM</v>
          </cell>
          <cell r="L2061" t="str">
            <v>UN</v>
          </cell>
          <cell r="M2061">
            <v>224.5</v>
          </cell>
        </row>
        <row r="2062">
          <cell r="A2062" t="str">
            <v>19.23</v>
          </cell>
          <cell r="B2062" t="str">
            <v>SUDECAP</v>
          </cell>
          <cell r="C2062" t="str">
            <v>DESCIDA D'AGUA TIPO DEGRAU - PADRAO SUDECAP</v>
          </cell>
        </row>
        <row r="2063">
          <cell r="A2063" t="str">
            <v>19.23.02</v>
          </cell>
          <cell r="B2063" t="str">
            <v>SUDECAP</v>
          </cell>
          <cell r="C2063" t="str">
            <v>D=  500 MM</v>
          </cell>
          <cell r="L2063" t="str">
            <v>M</v>
          </cell>
          <cell r="M2063">
            <v>667.87</v>
          </cell>
        </row>
        <row r="2064">
          <cell r="A2064" t="str">
            <v>19.23.03</v>
          </cell>
          <cell r="B2064" t="str">
            <v>SUDECAP</v>
          </cell>
          <cell r="C2064" t="str">
            <v>D=  600 MM</v>
          </cell>
          <cell r="L2064" t="str">
            <v>M</v>
          </cell>
          <cell r="M2064">
            <v>756.18</v>
          </cell>
        </row>
        <row r="2065">
          <cell r="A2065" t="str">
            <v>19.23.04</v>
          </cell>
          <cell r="B2065" t="str">
            <v>SUDECAP</v>
          </cell>
          <cell r="C2065" t="str">
            <v>D=  700 MM</v>
          </cell>
          <cell r="L2065" t="str">
            <v>M</v>
          </cell>
          <cell r="M2065">
            <v>838.94</v>
          </cell>
        </row>
        <row r="2066">
          <cell r="A2066" t="str">
            <v>19.23.05</v>
          </cell>
          <cell r="B2066" t="str">
            <v>SUDECAP</v>
          </cell>
          <cell r="C2066" t="str">
            <v>D=  800 MM</v>
          </cell>
          <cell r="L2066" t="str">
            <v>M</v>
          </cell>
          <cell r="M2066">
            <v>929.36</v>
          </cell>
        </row>
        <row r="2067">
          <cell r="A2067" t="str">
            <v>19.23.06</v>
          </cell>
          <cell r="B2067" t="str">
            <v>SUDECAP</v>
          </cell>
          <cell r="C2067" t="str">
            <v>D=  900 MM</v>
          </cell>
          <cell r="L2067" t="str">
            <v>M</v>
          </cell>
          <cell r="M2067">
            <v>1014.22</v>
          </cell>
        </row>
        <row r="2068">
          <cell r="A2068" t="str">
            <v>19.23.07</v>
          </cell>
          <cell r="B2068" t="str">
            <v>SUDECAP</v>
          </cell>
          <cell r="C2068" t="str">
            <v>D= 1000 MM</v>
          </cell>
          <cell r="L2068" t="str">
            <v>M</v>
          </cell>
          <cell r="M2068">
            <v>1106.73</v>
          </cell>
        </row>
        <row r="2069">
          <cell r="A2069" t="str">
            <v>19.23.08</v>
          </cell>
          <cell r="B2069" t="str">
            <v>SUDECAP</v>
          </cell>
          <cell r="C2069" t="str">
            <v>D= 1100 MM</v>
          </cell>
          <cell r="L2069" t="str">
            <v>M</v>
          </cell>
          <cell r="M2069">
            <v>1382.45</v>
          </cell>
        </row>
        <row r="2070">
          <cell r="A2070" t="str">
            <v>19.23.09</v>
          </cell>
          <cell r="B2070" t="str">
            <v>SUDECAP</v>
          </cell>
          <cell r="C2070" t="str">
            <v>D= 1200 MM</v>
          </cell>
          <cell r="L2070" t="str">
            <v>M</v>
          </cell>
          <cell r="M2070">
            <v>1483.73</v>
          </cell>
        </row>
        <row r="2071">
          <cell r="A2071" t="str">
            <v>19.23.10</v>
          </cell>
          <cell r="B2071" t="str">
            <v>SUDECAP</v>
          </cell>
          <cell r="C2071" t="str">
            <v>D= 1300 MM</v>
          </cell>
          <cell r="L2071" t="str">
            <v>M</v>
          </cell>
          <cell r="M2071">
            <v>1586.51</v>
          </cell>
        </row>
        <row r="2072">
          <cell r="A2072" t="str">
            <v>19.23.11</v>
          </cell>
          <cell r="B2072" t="str">
            <v>SUDECAP</v>
          </cell>
          <cell r="C2072" t="str">
            <v>D= 1500 MM</v>
          </cell>
          <cell r="L2072" t="str">
            <v>M</v>
          </cell>
          <cell r="M2072">
            <v>2262</v>
          </cell>
        </row>
        <row r="2073">
          <cell r="A2073" t="str">
            <v>19.24</v>
          </cell>
          <cell r="B2073" t="str">
            <v>SUDECAP</v>
          </cell>
          <cell r="C2073" t="str">
            <v>DESCIDA D'AGUA TIPO CALHA - PADRAO SUDECAP</v>
          </cell>
        </row>
        <row r="2074">
          <cell r="A2074" t="str">
            <v>19.24.02</v>
          </cell>
          <cell r="B2074" t="str">
            <v>SUDECAP</v>
          </cell>
          <cell r="C2074" t="str">
            <v>D=  500 MM</v>
          </cell>
          <cell r="L2074" t="str">
            <v>M</v>
          </cell>
          <cell r="M2074">
            <v>440.96</v>
          </cell>
        </row>
        <row r="2075">
          <cell r="A2075" t="str">
            <v>19.24.03</v>
          </cell>
          <cell r="B2075" t="str">
            <v>SUDECAP</v>
          </cell>
          <cell r="C2075" t="str">
            <v>D=  600 MM</v>
          </cell>
          <cell r="L2075" t="str">
            <v>M</v>
          </cell>
          <cell r="M2075">
            <v>524.2</v>
          </cell>
        </row>
        <row r="2076">
          <cell r="A2076" t="str">
            <v>19.24.04</v>
          </cell>
          <cell r="B2076" t="str">
            <v>SUDECAP</v>
          </cell>
          <cell r="C2076" t="str">
            <v>D=  700 MM</v>
          </cell>
          <cell r="L2076" t="str">
            <v>M</v>
          </cell>
          <cell r="M2076">
            <v>601.76</v>
          </cell>
        </row>
        <row r="2077">
          <cell r="A2077" t="str">
            <v>19.24.05</v>
          </cell>
          <cell r="B2077" t="str">
            <v>SUDECAP</v>
          </cell>
          <cell r="C2077" t="str">
            <v>D=  800 MM</v>
          </cell>
          <cell r="L2077" t="str">
            <v>M</v>
          </cell>
          <cell r="M2077">
            <v>687.54</v>
          </cell>
        </row>
        <row r="2078">
          <cell r="A2078" t="str">
            <v>19.24.06</v>
          </cell>
          <cell r="B2078" t="str">
            <v>SUDECAP</v>
          </cell>
          <cell r="C2078" t="str">
            <v>D=  900 MM</v>
          </cell>
          <cell r="L2078" t="str">
            <v>M</v>
          </cell>
          <cell r="M2078">
            <v>767.2</v>
          </cell>
        </row>
        <row r="2079">
          <cell r="A2079" t="str">
            <v>19.24.07</v>
          </cell>
          <cell r="B2079" t="str">
            <v>SUDECAP</v>
          </cell>
          <cell r="C2079" t="str">
            <v>D= 1000 MM</v>
          </cell>
          <cell r="L2079" t="str">
            <v>M</v>
          </cell>
          <cell r="M2079">
            <v>848.53</v>
          </cell>
        </row>
        <row r="2080">
          <cell r="A2080" t="str">
            <v>19.24.08</v>
          </cell>
          <cell r="B2080" t="str">
            <v>SUDECAP</v>
          </cell>
          <cell r="C2080" t="str">
            <v>D= 1100 MM</v>
          </cell>
          <cell r="L2080" t="str">
            <v>M</v>
          </cell>
          <cell r="M2080">
            <v>1104.45</v>
          </cell>
        </row>
        <row r="2081">
          <cell r="A2081" t="str">
            <v>19.24.09</v>
          </cell>
          <cell r="B2081" t="str">
            <v>SUDECAP</v>
          </cell>
          <cell r="C2081" t="str">
            <v>D= 1200 MM</v>
          </cell>
          <cell r="L2081" t="str">
            <v>M</v>
          </cell>
          <cell r="M2081">
            <v>1201.37</v>
          </cell>
        </row>
        <row r="2082">
          <cell r="A2082" t="str">
            <v>19.24.10</v>
          </cell>
          <cell r="B2082" t="str">
            <v>SUDECAP</v>
          </cell>
          <cell r="C2082" t="str">
            <v>D= 1300 MM</v>
          </cell>
          <cell r="L2082" t="str">
            <v>M</v>
          </cell>
          <cell r="M2082">
            <v>1299.54</v>
          </cell>
        </row>
        <row r="2083">
          <cell r="A2083" t="str">
            <v>19.24.11</v>
          </cell>
          <cell r="B2083" t="str">
            <v>SUDECAP</v>
          </cell>
          <cell r="C2083" t="str">
            <v>D= 1500 MM</v>
          </cell>
          <cell r="L2083" t="str">
            <v>M</v>
          </cell>
          <cell r="M2083">
            <v>1935.9</v>
          </cell>
        </row>
        <row r="2084">
          <cell r="A2084" t="str">
            <v>19.25</v>
          </cell>
          <cell r="B2084" t="str">
            <v>SUDECAP</v>
          </cell>
          <cell r="C2084" t="str">
            <v>DRENO - PADRAO SUDECAP</v>
          </cell>
        </row>
        <row r="2085">
          <cell r="A2085" t="str">
            <v>19.25.01</v>
          </cell>
          <cell r="B2085" t="str">
            <v>SUDECAP</v>
          </cell>
          <cell r="C2085" t="str">
            <v>DRENO PADRÃO SUDECAP TIPO A - AREIA GROSSA, BRITA 2 E TUBO PERFURADO EM PVC DN 200MM, L=50CM</v>
          </cell>
          <cell r="L2085" t="str">
            <v>M</v>
          </cell>
          <cell r="M2085">
            <v>108.1</v>
          </cell>
        </row>
        <row r="2086">
          <cell r="A2086" t="str">
            <v>19.25.02</v>
          </cell>
          <cell r="B2086" t="str">
            <v>SUDECAP</v>
          </cell>
          <cell r="C2086" t="str">
            <v>DRENO - PADRÃO SUDECAP TIPO B - MANTA DRENANTE, BRITA 3, TUBO PERFURADO EM PVC DN 160MM, L=50CM</v>
          </cell>
          <cell r="L2086" t="str">
            <v>M</v>
          </cell>
          <cell r="M2086">
            <v>86.03</v>
          </cell>
        </row>
        <row r="2087">
          <cell r="A2087" t="str">
            <v>19.25.03</v>
          </cell>
          <cell r="B2087" t="str">
            <v>SUDECAP</v>
          </cell>
          <cell r="C2087" t="str">
            <v>DRENO DE TALVEGUE TIPO A (BRITA E MANTA DRENANTE)</v>
          </cell>
          <cell r="L2087" t="str">
            <v>M</v>
          </cell>
          <cell r="M2087">
            <v>124.93</v>
          </cell>
        </row>
        <row r="2088">
          <cell r="A2088" t="str">
            <v>19.27</v>
          </cell>
          <cell r="B2088" t="str">
            <v>SUDECAP</v>
          </cell>
          <cell r="C2088" t="str">
            <v>BARRAGEM - PADRAO SUDECAP</v>
          </cell>
        </row>
        <row r="2089">
          <cell r="A2089" t="str">
            <v>19.27.01</v>
          </cell>
          <cell r="B2089" t="str">
            <v>SUDECAP</v>
          </cell>
          <cell r="C2089" t="str">
            <v>TIPO A - SACO DE RAFIA</v>
          </cell>
          <cell r="L2089" t="str">
            <v>M3</v>
          </cell>
          <cell r="M2089">
            <v>100.2</v>
          </cell>
        </row>
        <row r="2090">
          <cell r="A2090" t="str">
            <v>19.27.02</v>
          </cell>
          <cell r="B2090" t="str">
            <v>SUDECAP</v>
          </cell>
          <cell r="C2090" t="str">
            <v>TIPO B - SACO RAFIA 50KG (SOLO/CIMENTO-50KG/M3)</v>
          </cell>
          <cell r="L2090" t="str">
            <v>M3</v>
          </cell>
          <cell r="M2090">
            <v>190.2</v>
          </cell>
        </row>
        <row r="2091">
          <cell r="A2091" t="str">
            <v>19.28</v>
          </cell>
          <cell r="B2091" t="str">
            <v>SUDECAP</v>
          </cell>
          <cell r="C2091" t="str">
            <v>CALHA DE BICA - PADRAO SUDECAP</v>
          </cell>
        </row>
        <row r="2092">
          <cell r="A2092" t="str">
            <v>19.28.01</v>
          </cell>
          <cell r="B2092" t="str">
            <v>SUDECAP</v>
          </cell>
          <cell r="C2092" t="str">
            <v>TIPO A - L= 55 CM, H= 40 CM</v>
          </cell>
          <cell r="L2092" t="str">
            <v>M</v>
          </cell>
          <cell r="M2092">
            <v>101.74</v>
          </cell>
        </row>
        <row r="2093">
          <cell r="A2093" t="str">
            <v>19.28.02</v>
          </cell>
          <cell r="B2093" t="str">
            <v>SUDECAP</v>
          </cell>
          <cell r="C2093" t="str">
            <v>TIPO B - L= 115 CM, H= 92,5 CM</v>
          </cell>
          <cell r="L2093" t="str">
            <v>M</v>
          </cell>
          <cell r="M2093">
            <v>231.48</v>
          </cell>
        </row>
        <row r="2094">
          <cell r="A2094" t="str">
            <v>19.29</v>
          </cell>
          <cell r="B2094" t="str">
            <v>SUDECAP</v>
          </cell>
          <cell r="C2094" t="str">
            <v>TORRE DE BICA - PADRAO SUDECAP</v>
          </cell>
        </row>
        <row r="2095">
          <cell r="A2095" t="str">
            <v>19.29.01</v>
          </cell>
          <cell r="B2095" t="str">
            <v>SUDECAP</v>
          </cell>
          <cell r="C2095" t="str">
            <v>TIPO A</v>
          </cell>
          <cell r="L2095" t="str">
            <v>M</v>
          </cell>
          <cell r="M2095">
            <v>120.56</v>
          </cell>
        </row>
        <row r="2096">
          <cell r="A2096" t="str">
            <v>19.29.02</v>
          </cell>
          <cell r="B2096" t="str">
            <v>SUDECAP</v>
          </cell>
          <cell r="C2096" t="str">
            <v>TIPO B</v>
          </cell>
          <cell r="L2096" t="str">
            <v>M</v>
          </cell>
          <cell r="M2096">
            <v>140.02</v>
          </cell>
        </row>
        <row r="2097">
          <cell r="A2097" t="str">
            <v>19.30</v>
          </cell>
          <cell r="B2097" t="str">
            <v>SUDECAP</v>
          </cell>
          <cell r="C2097" t="str">
            <v>SARJETA - PADRAO SUDECAP</v>
          </cell>
        </row>
        <row r="2098">
          <cell r="A2098" t="str">
            <v>19.30.04</v>
          </cell>
          <cell r="B2098" t="str">
            <v>SUDECAP</v>
          </cell>
          <cell r="C2098" t="str">
            <v>TIPO A - (50X10)CM - DES-R01</v>
          </cell>
          <cell r="L2098" t="str">
            <v>M</v>
          </cell>
          <cell r="M2098">
            <v>34</v>
          </cell>
        </row>
        <row r="2099">
          <cell r="A2099" t="str">
            <v>19.30.05</v>
          </cell>
          <cell r="B2099" t="str">
            <v>SUDECAP</v>
          </cell>
          <cell r="C2099" t="str">
            <v>TIPO B - (50X10)CM - DES-R01</v>
          </cell>
          <cell r="L2099" t="str">
            <v>M</v>
          </cell>
          <cell r="M2099">
            <v>34</v>
          </cell>
        </row>
        <row r="2100">
          <cell r="A2100" t="str">
            <v>19.30.06</v>
          </cell>
          <cell r="B2100" t="str">
            <v>SUDECAP</v>
          </cell>
          <cell r="C2100" t="str">
            <v>TIPO C - (50X10)CM - DES-R01</v>
          </cell>
          <cell r="L2100" t="str">
            <v>M</v>
          </cell>
          <cell r="M2100">
            <v>35</v>
          </cell>
        </row>
        <row r="2101">
          <cell r="A2101" t="str">
            <v>19.31</v>
          </cell>
          <cell r="B2101" t="str">
            <v>SUDECAP</v>
          </cell>
          <cell r="C2101" t="str">
            <v>CANALETA - PADRAO SUDECAP</v>
          </cell>
        </row>
        <row r="2102">
          <cell r="A2102" t="str">
            <v>19.31.01</v>
          </cell>
          <cell r="B2102" t="str">
            <v>SUDECAP</v>
          </cell>
          <cell r="C2102" t="str">
            <v>TIPO 2 - D= 200 MM, PREMOLDADA DE CONCRETO E GRELHA</v>
          </cell>
          <cell r="L2102" t="str">
            <v>M</v>
          </cell>
          <cell r="M2102">
            <v>202.42</v>
          </cell>
        </row>
        <row r="2103">
          <cell r="A2103" t="str">
            <v>19.31.02</v>
          </cell>
          <cell r="B2103" t="str">
            <v>SUDECAP</v>
          </cell>
          <cell r="C2103" t="str">
            <v>TIPO 2 - D= 300 MM, PREMOLDADA DE CONCRETO</v>
          </cell>
          <cell r="L2103" t="str">
            <v>M</v>
          </cell>
          <cell r="M2103">
            <v>69.98</v>
          </cell>
        </row>
        <row r="2104">
          <cell r="A2104" t="str">
            <v>19.31.03</v>
          </cell>
          <cell r="B2104" t="str">
            <v>SUDECAP</v>
          </cell>
          <cell r="C2104" t="str">
            <v>TIPO 2 - D= 400 MM, PREMOLDADA DE CONCRETO</v>
          </cell>
          <cell r="L2104" t="str">
            <v>M</v>
          </cell>
          <cell r="M2104">
            <v>98.18</v>
          </cell>
        </row>
        <row r="2105">
          <cell r="A2105" t="str">
            <v>19.31.04</v>
          </cell>
          <cell r="B2105" t="str">
            <v>SUDECAP</v>
          </cell>
          <cell r="C2105" t="str">
            <v>TIPO 2 - D= 500 MM, PREMOLDADA DE CONCRETO</v>
          </cell>
          <cell r="L2105" t="str">
            <v>M</v>
          </cell>
          <cell r="M2105">
            <v>139.41</v>
          </cell>
        </row>
        <row r="2106">
          <cell r="A2106" t="str">
            <v>19.31.05</v>
          </cell>
          <cell r="B2106" t="str">
            <v>SUDECAP</v>
          </cell>
          <cell r="C2106" t="str">
            <v>TIPO 2 - D= 600 MM, PREMOLDADA DE CONCRETO</v>
          </cell>
          <cell r="L2106" t="str">
            <v>M</v>
          </cell>
          <cell r="M2106">
            <v>156.84</v>
          </cell>
        </row>
        <row r="2107">
          <cell r="A2107" t="str">
            <v>19.31.07</v>
          </cell>
          <cell r="B2107" t="str">
            <v>SUDECAP</v>
          </cell>
          <cell r="C2107" t="str">
            <v>TIPO 3-30X20CM CONCRETO 20MPA C/ GRELHA AÇO CA-25</v>
          </cell>
          <cell r="L2107" t="str">
            <v>M</v>
          </cell>
          <cell r="M2107">
            <v>377.26</v>
          </cell>
        </row>
        <row r="2108">
          <cell r="A2108" t="str">
            <v>19.31.08</v>
          </cell>
          <cell r="B2108" t="str">
            <v>SUDECAP</v>
          </cell>
          <cell r="C2108" t="str">
            <v>TIPO 3-30X20CM CONCRETO 20MPA C/ TAMPA DE CONCRETO</v>
          </cell>
          <cell r="L2108" t="str">
            <v>M</v>
          </cell>
          <cell r="M2108">
            <v>186.21</v>
          </cell>
        </row>
        <row r="2109">
          <cell r="A2109" t="str">
            <v>19.31.09</v>
          </cell>
          <cell r="B2109" t="str">
            <v>SUDECAP</v>
          </cell>
          <cell r="C2109" t="str">
            <v>30X20CM CONCRETO 20MPA C/ TAMPA CONCRETO PERFURADA</v>
          </cell>
          <cell r="L2109" t="str">
            <v>M</v>
          </cell>
          <cell r="M2109">
            <v>192.97</v>
          </cell>
        </row>
        <row r="2110">
          <cell r="A2110" t="str">
            <v>19.31.10</v>
          </cell>
          <cell r="B2110" t="str">
            <v>SUDECAP</v>
          </cell>
          <cell r="C2110" t="str">
            <v>TIPO 5 - 30X20 CM CONCRETO 20MPA A CEU ABERTO</v>
          </cell>
          <cell r="L2110" t="str">
            <v>M</v>
          </cell>
          <cell r="M2110">
            <v>134.29</v>
          </cell>
        </row>
        <row r="2111">
          <cell r="A2111" t="str">
            <v>19.31.15</v>
          </cell>
          <cell r="B2111" t="str">
            <v>SUDECAP</v>
          </cell>
          <cell r="C2111" t="str">
            <v>TIPO 1-80X40X60CM TRAPEZOIDAL  DE CONCRETO 20,0MPA</v>
          </cell>
          <cell r="L2111" t="str">
            <v>M</v>
          </cell>
          <cell r="M2111">
            <v>188.18</v>
          </cell>
        </row>
        <row r="2112">
          <cell r="A2112" t="str">
            <v>19.32</v>
          </cell>
          <cell r="B2112" t="str">
            <v>SUDECAP</v>
          </cell>
          <cell r="C2112" t="str">
            <v>ESCORAMENTO DESCONTINUO DE VALAS - PADRAO SUDECAP</v>
          </cell>
        </row>
        <row r="2113">
          <cell r="A2113" t="str">
            <v>19.32.01</v>
          </cell>
          <cell r="B2113" t="str">
            <v>SUDECAP</v>
          </cell>
          <cell r="C2113" t="str">
            <v>TIPO A - MADEIRA ROLIÇA D= 6 A 10 CM</v>
          </cell>
          <cell r="L2113" t="str">
            <v>M2</v>
          </cell>
          <cell r="M2113">
            <v>20.23</v>
          </cell>
        </row>
        <row r="2114">
          <cell r="A2114" t="str">
            <v>19.32.02</v>
          </cell>
          <cell r="B2114" t="str">
            <v>SUDECAP</v>
          </cell>
          <cell r="C2114" t="str">
            <v>TIPO B - MADEIRA ROLIÇA D= 11 A 15 CM</v>
          </cell>
          <cell r="L2114" t="str">
            <v>M2</v>
          </cell>
          <cell r="M2114">
            <v>46.09</v>
          </cell>
        </row>
        <row r="2115">
          <cell r="A2115" t="str">
            <v>19.33</v>
          </cell>
          <cell r="B2115" t="str">
            <v>SUDECAP</v>
          </cell>
          <cell r="C2115" t="str">
            <v>ESCORAMENTO CONTINUO DE VALAS - PADRAO SUDECAP</v>
          </cell>
        </row>
        <row r="2116">
          <cell r="A2116" t="str">
            <v>19.33.01</v>
          </cell>
          <cell r="B2116" t="str">
            <v>SUDECAP</v>
          </cell>
          <cell r="C2116" t="str">
            <v>TIPO A - MADEIRA ROLIÇA D= 11 A 15 CM</v>
          </cell>
          <cell r="L2116" t="str">
            <v>M2</v>
          </cell>
          <cell r="M2116">
            <v>133.3</v>
          </cell>
        </row>
        <row r="2117">
          <cell r="A2117" t="str">
            <v>19.33.02</v>
          </cell>
          <cell r="B2117" t="str">
            <v>SUDECAP</v>
          </cell>
          <cell r="C2117" t="str">
            <v>TIPO B - PERFIL I-8"</v>
          </cell>
          <cell r="L2117" t="str">
            <v>M2</v>
          </cell>
          <cell r="M2117">
            <v>211.5</v>
          </cell>
        </row>
        <row r="2118">
          <cell r="A2118" t="str">
            <v>19.51</v>
          </cell>
          <cell r="B2118" t="str">
            <v>SUDECAP</v>
          </cell>
          <cell r="C2118" t="str">
            <v>ESTRUTURA DE ESCORAMENTO</v>
          </cell>
        </row>
        <row r="2119">
          <cell r="A2119" t="str">
            <v>19.51.01</v>
          </cell>
          <cell r="B2119" t="str">
            <v>SUDECAP</v>
          </cell>
          <cell r="C2119" t="str">
            <v>ESTRUTURA DE ESCORAMENTO TIPO PONTALETEAMENTO</v>
          </cell>
          <cell r="L2119" t="str">
            <v>M2</v>
          </cell>
          <cell r="M2119">
            <v>13.84</v>
          </cell>
        </row>
        <row r="2120">
          <cell r="A2120" t="str">
            <v>19.52</v>
          </cell>
          <cell r="B2120" t="str">
            <v>SUDECAP</v>
          </cell>
          <cell r="C2120" t="str">
            <v>POÇO DE VISITA INCL. FORNEC. DO ANEL/TAMPAO/LAJE</v>
          </cell>
        </row>
        <row r="2121">
          <cell r="A2121" t="str">
            <v>19.52.03</v>
          </cell>
          <cell r="B2121" t="str">
            <v>SUDECAP</v>
          </cell>
          <cell r="C2121" t="str">
            <v>PV H=1,0M,(BALAO 0,60)COPASA 062/1 NA 104 EM ANEIS</v>
          </cell>
          <cell r="L2121" t="str">
            <v>UN</v>
          </cell>
          <cell r="M2121">
            <v>1028.98</v>
          </cell>
        </row>
        <row r="2122">
          <cell r="A2122" t="str">
            <v>19.52.05</v>
          </cell>
          <cell r="B2122" t="str">
            <v>SUDECAP</v>
          </cell>
          <cell r="C2122" t="str">
            <v>ADICIONAL DE PREÇO P/ ACRESCIMO DE ALTURA PV 0,6M</v>
          </cell>
          <cell r="L2122" t="str">
            <v>M</v>
          </cell>
          <cell r="M2122">
            <v>315.26</v>
          </cell>
        </row>
        <row r="2123">
          <cell r="A2123" t="str">
            <v>19.52.07</v>
          </cell>
          <cell r="B2123" t="str">
            <v>SUDECAP</v>
          </cell>
          <cell r="C2123" t="str">
            <v>PV H=1,5M (BALAO 1,0M) COPASA 039/1 EM ANEIS</v>
          </cell>
          <cell r="L2123" t="str">
            <v>UN</v>
          </cell>
          <cell r="M2123">
            <v>1903.36</v>
          </cell>
        </row>
        <row r="2124">
          <cell r="A2124" t="str">
            <v>19.52.09</v>
          </cell>
          <cell r="B2124" t="str">
            <v>SUDECAP</v>
          </cell>
          <cell r="C2124" t="str">
            <v>ADICIONAL DE PREÇO ACRESCIMO ALTURA PV 1,0M ANEL</v>
          </cell>
          <cell r="L2124" t="str">
            <v>M</v>
          </cell>
          <cell r="M2124">
            <v>616.15</v>
          </cell>
        </row>
        <row r="2125">
          <cell r="A2125" t="str">
            <v>19.53</v>
          </cell>
          <cell r="B2125" t="str">
            <v>SUDECAP</v>
          </cell>
          <cell r="C2125" t="str">
            <v>LASTRO DE PEDRA</v>
          </cell>
        </row>
        <row r="2126">
          <cell r="A2126" t="str">
            <v>19.53.01</v>
          </cell>
          <cell r="B2126" t="str">
            <v>SUDECAP</v>
          </cell>
          <cell r="C2126" t="str">
            <v>LASTRO DE PEDRA BRITADA</v>
          </cell>
          <cell r="L2126" t="str">
            <v>M3</v>
          </cell>
          <cell r="M2126">
            <v>196.07</v>
          </cell>
        </row>
        <row r="2127">
          <cell r="A2127" t="str">
            <v>19.56</v>
          </cell>
          <cell r="B2127" t="str">
            <v>SUDECAP</v>
          </cell>
          <cell r="C2127" t="str">
            <v>TUBO DE QUEDA</v>
          </cell>
        </row>
        <row r="2128">
          <cell r="A2128" t="str">
            <v>19.56.01</v>
          </cell>
          <cell r="B2128" t="str">
            <v>SUDECAP</v>
          </cell>
          <cell r="C2128" t="str">
            <v>ASSENTAMENTO TUBO DE QUEDA PVC D=200MM, H=1,0M</v>
          </cell>
          <cell r="L2128" t="str">
            <v>UN</v>
          </cell>
          <cell r="M2128">
            <v>189.59</v>
          </cell>
        </row>
        <row r="2129">
          <cell r="A2129" t="str">
            <v>19.56.02</v>
          </cell>
          <cell r="B2129" t="str">
            <v>SUDECAP</v>
          </cell>
          <cell r="C2129" t="str">
            <v>ASSENTAMENTO DE TUBO DE QUEDA PVC D=250MM, H= 1,0M</v>
          </cell>
          <cell r="L2129" t="str">
            <v>UN</v>
          </cell>
          <cell r="M2129">
            <v>225.41</v>
          </cell>
        </row>
        <row r="2130">
          <cell r="A2130" t="str">
            <v>19.56.03</v>
          </cell>
          <cell r="B2130" t="str">
            <v>SUDECAP</v>
          </cell>
          <cell r="C2130" t="str">
            <v>ADICIONAL DE PREÇO ACREC.ALTURA TUBO QUEDA 200MM</v>
          </cell>
          <cell r="L2130" t="str">
            <v>M</v>
          </cell>
          <cell r="M2130">
            <v>131.57</v>
          </cell>
        </row>
        <row r="2131">
          <cell r="A2131" t="str">
            <v>19.56.04</v>
          </cell>
          <cell r="B2131" t="str">
            <v>SUDECAP</v>
          </cell>
          <cell r="C2131" t="str">
            <v>ADICIONAL DE PRECO ACREC.ALTURA TUBO QUEDA 250MM</v>
          </cell>
          <cell r="L2131" t="str">
            <v>M</v>
          </cell>
          <cell r="M2131">
            <v>153.83</v>
          </cell>
        </row>
        <row r="2132">
          <cell r="A2132" t="str">
            <v>19.59</v>
          </cell>
          <cell r="B2132" t="str">
            <v>SUDECAP</v>
          </cell>
          <cell r="C2132" t="str">
            <v>CONSTR.RAMAL ESGOTO EXT.ATE 2 M C/ MATERIAL</v>
          </cell>
        </row>
        <row r="2133">
          <cell r="A2133" t="str">
            <v>19.59.01</v>
          </cell>
          <cell r="B2133" t="str">
            <v>SUDECAP</v>
          </cell>
          <cell r="C2133" t="str">
            <v>PROFUNDIDADE DE REDE ATE 1,25M</v>
          </cell>
          <cell r="L2133" t="str">
            <v>UN</v>
          </cell>
          <cell r="M2133">
            <v>185.06</v>
          </cell>
        </row>
        <row r="2134">
          <cell r="A2134" t="str">
            <v>19.59.02</v>
          </cell>
          <cell r="B2134" t="str">
            <v>SUDECAP</v>
          </cell>
          <cell r="C2134" t="str">
            <v>PROFUNDIDADE REDE 1,25 A 3,0M INCL. ESCORAMENTO</v>
          </cell>
          <cell r="L2134" t="str">
            <v>UN</v>
          </cell>
          <cell r="M2134">
            <v>242.51</v>
          </cell>
        </row>
        <row r="2135">
          <cell r="A2135" t="str">
            <v>19.59.03</v>
          </cell>
          <cell r="B2135" t="str">
            <v>SUDECAP</v>
          </cell>
          <cell r="C2135" t="str">
            <v>PROFUNDIDADE REDE 3,0 A 4,0M INCL. ESCORAMENTO</v>
          </cell>
          <cell r="L2135" t="str">
            <v>UN</v>
          </cell>
          <cell r="M2135">
            <v>404.94</v>
          </cell>
        </row>
        <row r="2136">
          <cell r="A2136" t="str">
            <v>19.60</v>
          </cell>
          <cell r="B2136" t="str">
            <v>SUDECAP</v>
          </cell>
          <cell r="C2136" t="str">
            <v>CONST.RAMAL PREDIAL EXTENSAO EXED.A 2,0M C/MATERIA</v>
          </cell>
        </row>
        <row r="2137">
          <cell r="A2137" t="str">
            <v>19.60.01</v>
          </cell>
          <cell r="B2137" t="str">
            <v>SUDECAP</v>
          </cell>
          <cell r="C2137" t="str">
            <v>PROFUNDIDADE ATE 1,25</v>
          </cell>
          <cell r="L2137" t="str">
            <v>M</v>
          </cell>
          <cell r="M2137">
            <v>80.9</v>
          </cell>
        </row>
        <row r="2138">
          <cell r="A2138" t="str">
            <v>19.60.02</v>
          </cell>
          <cell r="B2138" t="str">
            <v>SUDECAP</v>
          </cell>
          <cell r="C2138" t="str">
            <v>PROFUNDIDADE DE 1,25 A 3,0M INCL. ESCORAMENTO</v>
          </cell>
          <cell r="L2138" t="str">
            <v>M</v>
          </cell>
          <cell r="M2138">
            <v>136.81</v>
          </cell>
        </row>
        <row r="2139">
          <cell r="A2139" t="str">
            <v>19.60.03</v>
          </cell>
          <cell r="B2139" t="str">
            <v>SUDECAP</v>
          </cell>
          <cell r="C2139" t="str">
            <v>PROFUNDIDADE DE 3,0 A 4,0M INCL. ESCORAMENTO</v>
          </cell>
          <cell r="L2139" t="str">
            <v>M</v>
          </cell>
          <cell r="M2139">
            <v>203</v>
          </cell>
        </row>
        <row r="2140">
          <cell r="A2140" t="str">
            <v>19.70</v>
          </cell>
          <cell r="B2140" t="str">
            <v>SUDECAP</v>
          </cell>
          <cell r="C2140" t="str">
            <v>TUBO PVC RIG.NBR-7362/2 INCL.CONEXOES (TIGRE/EQUIVALENTE)</v>
          </cell>
        </row>
        <row r="2141">
          <cell r="A2141" t="str">
            <v>19.70.03</v>
          </cell>
          <cell r="B2141" t="str">
            <v>SUDECAP</v>
          </cell>
          <cell r="C2141" t="str">
            <v>D= 100MM</v>
          </cell>
          <cell r="L2141" t="str">
            <v>M</v>
          </cell>
          <cell r="M2141">
            <v>18.89</v>
          </cell>
        </row>
        <row r="2142">
          <cell r="A2142" t="str">
            <v>19.70.04</v>
          </cell>
          <cell r="B2142" t="str">
            <v>SUDECAP</v>
          </cell>
          <cell r="C2142" t="str">
            <v>D= 150MM</v>
          </cell>
          <cell r="L2142" t="str">
            <v>M</v>
          </cell>
          <cell r="M2142">
            <v>44.61</v>
          </cell>
        </row>
        <row r="2143">
          <cell r="A2143" t="str">
            <v>19.70.05</v>
          </cell>
          <cell r="B2143" t="str">
            <v>SUDECAP</v>
          </cell>
          <cell r="C2143" t="str">
            <v>D= 200MM</v>
          </cell>
          <cell r="L2143" t="str">
            <v>M</v>
          </cell>
          <cell r="M2143">
            <v>94.4</v>
          </cell>
        </row>
        <row r="2144">
          <cell r="A2144" t="str">
            <v>19.70.06</v>
          </cell>
          <cell r="B2144" t="str">
            <v>SUDECAP</v>
          </cell>
          <cell r="C2144" t="str">
            <v>D= 250MM</v>
          </cell>
          <cell r="L2144" t="str">
            <v>M</v>
          </cell>
          <cell r="M2144">
            <v>115.76</v>
          </cell>
        </row>
        <row r="2145">
          <cell r="A2145" t="str">
            <v>19.70.07</v>
          </cell>
          <cell r="B2145" t="str">
            <v>SUDECAP</v>
          </cell>
          <cell r="C2145" t="str">
            <v>D= 300MM</v>
          </cell>
          <cell r="L2145" t="str">
            <v>M</v>
          </cell>
          <cell r="M2145">
            <v>149.14</v>
          </cell>
        </row>
        <row r="2146">
          <cell r="A2146" t="str">
            <v>19.70.09</v>
          </cell>
          <cell r="B2146" t="str">
            <v>SUDECAP</v>
          </cell>
          <cell r="C2146" t="str">
            <v>D= 400MM</v>
          </cell>
          <cell r="L2146" t="str">
            <v>M</v>
          </cell>
          <cell r="M2146">
            <v>315.05</v>
          </cell>
        </row>
        <row r="2147">
          <cell r="A2147" t="str">
            <v>19.91</v>
          </cell>
          <cell r="B2147" t="str">
            <v>SUDECAP</v>
          </cell>
          <cell r="C2147" t="str">
            <v>FORNEC. E LANÇAM. DE MATERIAL EM DRENO E PATIO</v>
          </cell>
        </row>
        <row r="2148">
          <cell r="A2148" t="str">
            <v>19.91.01</v>
          </cell>
          <cell r="B2148" t="str">
            <v>SUDECAP</v>
          </cell>
          <cell r="C2148" t="str">
            <v>BRITA</v>
          </cell>
          <cell r="L2148" t="str">
            <v>M3</v>
          </cell>
          <cell r="M2148">
            <v>188.07</v>
          </cell>
        </row>
        <row r="2149">
          <cell r="A2149" t="str">
            <v>19.91.02</v>
          </cell>
          <cell r="B2149" t="str">
            <v>SUDECAP</v>
          </cell>
          <cell r="C2149" t="str">
            <v>AREIA</v>
          </cell>
          <cell r="L2149" t="str">
            <v>M3</v>
          </cell>
          <cell r="M2149">
            <v>205.7</v>
          </cell>
        </row>
        <row r="2150">
          <cell r="A2150" t="str">
            <v>19.91.03</v>
          </cell>
          <cell r="B2150" t="str">
            <v>SUDECAP</v>
          </cell>
          <cell r="C2150" t="str">
            <v>CASCALHO</v>
          </cell>
          <cell r="L2150" t="str">
            <v>M3</v>
          </cell>
          <cell r="M2150">
            <v>205.7</v>
          </cell>
        </row>
        <row r="2151">
          <cell r="A2151" t="str">
            <v>20</v>
          </cell>
          <cell r="C2151" t="str">
            <v>PAVIMENTAÇAO</v>
          </cell>
        </row>
        <row r="2152">
          <cell r="A2152" t="str">
            <v>20.01</v>
          </cell>
          <cell r="B2152" t="str">
            <v>SUDECAP</v>
          </cell>
          <cell r="C2152" t="str">
            <v>REGULARIZAÇAO</v>
          </cell>
        </row>
        <row r="2153">
          <cell r="A2153" t="str">
            <v>20.01.01</v>
          </cell>
          <cell r="B2153" t="str">
            <v>SUDECAP</v>
          </cell>
          <cell r="C2153" t="str">
            <v>REGULARIZAÇAO E COMPACTAÇAO DO SUBLEITO</v>
          </cell>
          <cell r="L2153" t="str">
            <v>M2</v>
          </cell>
          <cell r="M2153">
            <v>2.64</v>
          </cell>
        </row>
        <row r="2154">
          <cell r="A2154" t="str">
            <v>20.01.02</v>
          </cell>
          <cell r="B2154" t="str">
            <v>SUDECAP</v>
          </cell>
          <cell r="C2154" t="str">
            <v>REGULARIZAÇAO, COMPACT.DO SUBLEITO C/PLACA VIBRAT</v>
          </cell>
          <cell r="L2154" t="str">
            <v>M2</v>
          </cell>
          <cell r="M2154">
            <v>4.05</v>
          </cell>
        </row>
        <row r="2155">
          <cell r="A2155" t="str">
            <v>20.03</v>
          </cell>
          <cell r="B2155" t="str">
            <v>SUDECAP</v>
          </cell>
          <cell r="C2155" t="str">
            <v>REFORÇO DO SUB-LEITO COMPACTADO EXCL.ESCAV.E CARGA</v>
          </cell>
        </row>
        <row r="2156">
          <cell r="A2156" t="str">
            <v>20.03.01</v>
          </cell>
          <cell r="B2156" t="str">
            <v>SUDECAP</v>
          </cell>
          <cell r="C2156" t="str">
            <v>COMPACTADO (PROCTOR INTERMEDIARIO)</v>
          </cell>
          <cell r="L2156" t="str">
            <v>M3</v>
          </cell>
          <cell r="M2156">
            <v>15.47</v>
          </cell>
        </row>
        <row r="2157">
          <cell r="A2157" t="str">
            <v>20.04</v>
          </cell>
          <cell r="B2157" t="str">
            <v>SUDECAP</v>
          </cell>
          <cell r="C2157" t="str">
            <v>SUB-BASE ESTAB. GRANUL. ENERGIA PROCTOR INTERMED.</v>
          </cell>
        </row>
        <row r="2158">
          <cell r="A2158" t="str">
            <v>20.04.03</v>
          </cell>
          <cell r="B2158" t="str">
            <v>SUDECAP</v>
          </cell>
          <cell r="C2158" t="str">
            <v>COM BRITA BICA CORRIDA (AGREGADO DE PEDREIRA)</v>
          </cell>
          <cell r="L2158" t="str">
            <v>M3</v>
          </cell>
          <cell r="M2158">
            <v>201.77</v>
          </cell>
        </row>
        <row r="2159">
          <cell r="A2159" t="str">
            <v>20.04.04</v>
          </cell>
          <cell r="B2159" t="str">
            <v>SUDECAP</v>
          </cell>
          <cell r="C2159" t="str">
            <v>COM FUNDO DE PEDREIRA (AGREGADO DE PEDREIRA)</v>
          </cell>
          <cell r="L2159" t="str">
            <v>M3</v>
          </cell>
          <cell r="M2159">
            <v>201.77</v>
          </cell>
        </row>
        <row r="2160">
          <cell r="A2160" t="str">
            <v>20.05</v>
          </cell>
          <cell r="B2160" t="str">
            <v>SUDECAP</v>
          </cell>
          <cell r="C2160" t="str">
            <v>SUB-BASE ESTAB.GRANUL., COMP. ENERG.PROCTOR MODIF.</v>
          </cell>
        </row>
        <row r="2161">
          <cell r="A2161" t="str">
            <v>20.05.03</v>
          </cell>
          <cell r="B2161" t="str">
            <v>SUDECAP</v>
          </cell>
          <cell r="C2161" t="str">
            <v>COM BRITA BICA CORRIDA (AGREGADO DE PEDREIRA)</v>
          </cell>
          <cell r="L2161" t="str">
            <v>M3</v>
          </cell>
          <cell r="M2161">
            <v>215.22</v>
          </cell>
        </row>
        <row r="2162">
          <cell r="A2162" t="str">
            <v>20.05.04</v>
          </cell>
          <cell r="B2162" t="str">
            <v>SUDECAP</v>
          </cell>
          <cell r="C2162" t="str">
            <v>COM FUNDO DE PEDREIRA (AGREGADO DE PEDREIRA)</v>
          </cell>
          <cell r="L2162" t="str">
            <v>M3</v>
          </cell>
          <cell r="M2162">
            <v>215.22</v>
          </cell>
        </row>
        <row r="2163">
          <cell r="A2163" t="str">
            <v>20.06</v>
          </cell>
          <cell r="B2163" t="str">
            <v>SUDECAP</v>
          </cell>
          <cell r="C2163" t="str">
            <v>BASE ESTAB. GRANUL.COMPACT.ENERG.PROCTOR INTERMED.</v>
          </cell>
        </row>
        <row r="2164">
          <cell r="A2164" t="str">
            <v>20.06.03</v>
          </cell>
          <cell r="B2164" t="str">
            <v>SUDECAP</v>
          </cell>
          <cell r="C2164" t="str">
            <v>COM BRITA BICA CORRIDA (AGREGADO DE PEDREIRA)</v>
          </cell>
          <cell r="L2164" t="str">
            <v>M3</v>
          </cell>
          <cell r="M2164">
            <v>207.91</v>
          </cell>
        </row>
        <row r="2165">
          <cell r="A2165" t="str">
            <v>20.06.04</v>
          </cell>
          <cell r="B2165" t="str">
            <v>SUDECAP</v>
          </cell>
          <cell r="C2165" t="str">
            <v>COM MATERIAL RECICLADO DA SLU</v>
          </cell>
          <cell r="L2165" t="str">
            <v>M3</v>
          </cell>
          <cell r="M2165">
            <v>24.21</v>
          </cell>
        </row>
        <row r="2166">
          <cell r="A2166" t="str">
            <v>20.06.05</v>
          </cell>
          <cell r="B2166" t="str">
            <v>SUDECAP</v>
          </cell>
          <cell r="C2166" t="str">
            <v>COM BRITA BICA CORRIDA COM 5% DE CIMENTO (AGREGADO DE PEDREIRA)</v>
          </cell>
          <cell r="L2166" t="str">
            <v>M3</v>
          </cell>
          <cell r="M2166">
            <v>293.42</v>
          </cell>
        </row>
        <row r="2167">
          <cell r="A2167" t="str">
            <v>20.06.10</v>
          </cell>
          <cell r="B2167" t="str">
            <v>SUDECAP</v>
          </cell>
          <cell r="C2167" t="str">
            <v>COM MATERIAL FRESADO</v>
          </cell>
          <cell r="L2167" t="str">
            <v>M3</v>
          </cell>
          <cell r="M2167">
            <v>23.17</v>
          </cell>
        </row>
        <row r="2168">
          <cell r="A2168" t="str">
            <v>20.07</v>
          </cell>
          <cell r="B2168" t="str">
            <v>SUDECAP</v>
          </cell>
          <cell r="C2168" t="str">
            <v>BASE ESTAB. GRANUL., COMP. ENERG. PROCTOR MODIF.</v>
          </cell>
        </row>
        <row r="2169">
          <cell r="A2169" t="str">
            <v>20.07.03</v>
          </cell>
          <cell r="B2169" t="str">
            <v>SUDECAP</v>
          </cell>
          <cell r="C2169" t="str">
            <v>COM BRITA BICA CORRIDA (AGREGADO DE PEDREIRA)</v>
          </cell>
          <cell r="L2169" t="str">
            <v>M3</v>
          </cell>
          <cell r="M2169">
            <v>215.74</v>
          </cell>
        </row>
        <row r="2170">
          <cell r="A2170" t="str">
            <v>20.10</v>
          </cell>
          <cell r="B2170" t="str">
            <v>SUDECAP</v>
          </cell>
          <cell r="C2170" t="str">
            <v>TRANSPORTE DE MATERIAL DE QUALQUER NATUREZA</v>
          </cell>
        </row>
        <row r="2171">
          <cell r="A2171" t="str">
            <v>20.10.02</v>
          </cell>
          <cell r="B2171" t="str">
            <v>SUDECAP</v>
          </cell>
          <cell r="C2171" t="str">
            <v>DMT &lt;= 10KM</v>
          </cell>
          <cell r="L2171" t="str">
            <v>TxKM</v>
          </cell>
          <cell r="M2171">
            <v>1.43</v>
          </cell>
        </row>
        <row r="2172">
          <cell r="A2172" t="str">
            <v>20.10.03</v>
          </cell>
          <cell r="B2172" t="str">
            <v>SUDECAP</v>
          </cell>
          <cell r="C2172" t="str">
            <v>DMT &gt; 10KM</v>
          </cell>
          <cell r="L2172" t="str">
            <v>TxKM</v>
          </cell>
          <cell r="M2172">
            <v>1.01</v>
          </cell>
        </row>
        <row r="2173">
          <cell r="A2173" t="str">
            <v>20.12</v>
          </cell>
          <cell r="B2173" t="str">
            <v>SUDECAP</v>
          </cell>
          <cell r="C2173" t="str">
            <v>PINTURA</v>
          </cell>
        </row>
        <row r="2174">
          <cell r="A2174" t="str">
            <v>20.12.01</v>
          </cell>
          <cell r="B2174" t="str">
            <v>SUDECAP</v>
          </cell>
          <cell r="C2174" t="str">
            <v>PINTURA DE LIGAÇAO COM RR-1C</v>
          </cell>
          <cell r="L2174" t="str">
            <v>M2</v>
          </cell>
          <cell r="M2174">
            <v>2.49</v>
          </cell>
        </row>
        <row r="2175">
          <cell r="A2175" t="str">
            <v>20.15</v>
          </cell>
          <cell r="B2175" t="str">
            <v>SUDECAP</v>
          </cell>
          <cell r="C2175" t="str">
            <v>CONCRETO PRE-MISTURADO A FRIO</v>
          </cell>
        </row>
        <row r="2176">
          <cell r="A2176" t="str">
            <v>20.15.01</v>
          </cell>
          <cell r="B2176" t="str">
            <v>SUDECAP</v>
          </cell>
          <cell r="C2176" t="str">
            <v>PRE-MISTURADO A FRIO RL-1C-ESP.MANUAL PLACA VIBRAT</v>
          </cell>
          <cell r="L2176" t="str">
            <v>T</v>
          </cell>
          <cell r="M2176">
            <v>397.85</v>
          </cell>
        </row>
        <row r="2177">
          <cell r="A2177" t="str">
            <v>20.16</v>
          </cell>
          <cell r="B2177" t="str">
            <v>SUDECAP</v>
          </cell>
          <cell r="C2177" t="str">
            <v>LAMA ASFALTICA COM EMULSAO RL-1C</v>
          </cell>
        </row>
        <row r="2178">
          <cell r="A2178" t="str">
            <v>20.16.01</v>
          </cell>
          <cell r="B2178" t="str">
            <v>SUDECAP</v>
          </cell>
          <cell r="C2178" t="str">
            <v>FINA</v>
          </cell>
          <cell r="L2178" t="str">
            <v>M2</v>
          </cell>
          <cell r="M2178">
            <v>9.96</v>
          </cell>
        </row>
        <row r="2179">
          <cell r="A2179" t="str">
            <v>20.16.02</v>
          </cell>
          <cell r="B2179" t="str">
            <v>SUDECAP</v>
          </cell>
          <cell r="C2179" t="str">
            <v>GROSSA</v>
          </cell>
          <cell r="L2179" t="str">
            <v>M2</v>
          </cell>
          <cell r="M2179">
            <v>21.15</v>
          </cell>
        </row>
        <row r="2180">
          <cell r="A2180" t="str">
            <v>20.17</v>
          </cell>
          <cell r="B2180" t="str">
            <v>SUDECAP</v>
          </cell>
          <cell r="C2180" t="str">
            <v>REVESTIMENTO EM ALVENARIA POLIEDRICA</v>
          </cell>
        </row>
        <row r="2181">
          <cell r="A2181" t="str">
            <v>20.17.01</v>
          </cell>
          <cell r="B2181" t="str">
            <v>SUDECAP</v>
          </cell>
          <cell r="C2181" t="str">
            <v>COM COLCHAO DE AREIA</v>
          </cell>
          <cell r="L2181" t="str">
            <v>M2</v>
          </cell>
          <cell r="M2181">
            <v>54.6</v>
          </cell>
        </row>
        <row r="2182">
          <cell r="A2182" t="str">
            <v>20.18</v>
          </cell>
          <cell r="B2182" t="str">
            <v>SUDECAP</v>
          </cell>
          <cell r="C2182" t="str">
            <v>REMOÇAO E RECONSTRUÇAO REVEST.ALVENARIA POLIEDRICA</v>
          </cell>
        </row>
        <row r="2183">
          <cell r="A2183" t="str">
            <v>20.18.01</v>
          </cell>
          <cell r="B2183" t="str">
            <v>SUDECAP</v>
          </cell>
          <cell r="C2183" t="str">
            <v>COM COLCHAO DE AREIA</v>
          </cell>
          <cell r="L2183" t="str">
            <v>M2</v>
          </cell>
          <cell r="M2183">
            <v>37.72</v>
          </cell>
        </row>
        <row r="2184">
          <cell r="A2184" t="str">
            <v>20.19</v>
          </cell>
          <cell r="B2184" t="str">
            <v>SUDECAP</v>
          </cell>
          <cell r="C2184" t="str">
            <v>PAVIMENTO INTERTRAVADO EM BLOCO DE CONCRETO</v>
          </cell>
        </row>
        <row r="2185">
          <cell r="A2185" t="str">
            <v>20.19.10</v>
          </cell>
          <cell r="B2185" t="str">
            <v>SUDECAP</v>
          </cell>
          <cell r="C2185" t="str">
            <v>PISO INTERTRAVADO E= 6,0CM 35MPA C/ COLCHAO AREIA</v>
          </cell>
          <cell r="L2185" t="str">
            <v>M2</v>
          </cell>
          <cell r="M2185">
            <v>98.79</v>
          </cell>
        </row>
        <row r="2186">
          <cell r="A2186" t="str">
            <v>20.19.11</v>
          </cell>
          <cell r="B2186" t="str">
            <v>SUDECAP</v>
          </cell>
          <cell r="C2186" t="str">
            <v>PISO INTERTRAVADO 10X20CM E= 6,0CM 35MPA C/ COLCHAO AREIA</v>
          </cell>
          <cell r="L2186" t="str">
            <v>M2</v>
          </cell>
          <cell r="M2186">
            <v>84.83</v>
          </cell>
        </row>
        <row r="2187">
          <cell r="A2187" t="str">
            <v>20.19.14</v>
          </cell>
          <cell r="B2187" t="str">
            <v>SUDECAP</v>
          </cell>
          <cell r="C2187" t="str">
            <v>PISO INTERTRAVADO E= 8,0CM 35MPA C/ COLCHAO AREIA</v>
          </cell>
          <cell r="L2187" t="str">
            <v>M2</v>
          </cell>
          <cell r="M2187">
            <v>86.1</v>
          </cell>
        </row>
        <row r="2188">
          <cell r="A2188" t="str">
            <v>20.20</v>
          </cell>
          <cell r="B2188" t="str">
            <v>SUDECAP</v>
          </cell>
          <cell r="C2188" t="str">
            <v>FRESAGEM</v>
          </cell>
        </row>
        <row r="2189">
          <cell r="A2189" t="str">
            <v>20.20.01</v>
          </cell>
          <cell r="B2189" t="str">
            <v>SUDECAP</v>
          </cell>
          <cell r="C2189" t="str">
            <v>FRESAGEM ATE 5,0 CM</v>
          </cell>
          <cell r="L2189" t="str">
            <v>M2</v>
          </cell>
          <cell r="M2189">
            <v>14.79</v>
          </cell>
        </row>
        <row r="2190">
          <cell r="A2190" t="str">
            <v>20.20.02</v>
          </cell>
          <cell r="B2190" t="str">
            <v>SUDECAP</v>
          </cell>
          <cell r="C2190" t="str">
            <v>FRESAGEM DE 5 A 10 CM</v>
          </cell>
          <cell r="L2190" t="str">
            <v>M2</v>
          </cell>
          <cell r="M2190">
            <v>18.74</v>
          </cell>
        </row>
        <row r="2191">
          <cell r="A2191" t="str">
            <v>21</v>
          </cell>
          <cell r="C2191" t="str">
            <v>MANEJO DE VEGETAÇÃO</v>
          </cell>
        </row>
        <row r="2192">
          <cell r="A2192" t="str">
            <v>21.30</v>
          </cell>
          <cell r="B2192" t="str">
            <v>SUDECAP</v>
          </cell>
          <cell r="C2192" t="str">
            <v>GRAMACAO, INCLUSIVE PLANTIO</v>
          </cell>
        </row>
        <row r="2193">
          <cell r="A2193" t="str">
            <v>21.30.06</v>
          </cell>
          <cell r="B2193" t="str">
            <v>SUDECAP</v>
          </cell>
          <cell r="C2193" t="str">
            <v>GRAMA SAO CARLOS - AXONOPUS COMPRESSUS</v>
          </cell>
          <cell r="L2193" t="str">
            <v>M2</v>
          </cell>
          <cell r="M2193">
            <v>21.97</v>
          </cell>
        </row>
        <row r="2194">
          <cell r="A2194" t="str">
            <v>21.30.07</v>
          </cell>
          <cell r="B2194" t="str">
            <v>SUDECAP</v>
          </cell>
          <cell r="C2194" t="str">
            <v>GRAMA ESMERALDA - WILD ZOYSIA</v>
          </cell>
          <cell r="L2194" t="str">
            <v>M2</v>
          </cell>
          <cell r="M2194">
            <v>19.27</v>
          </cell>
        </row>
        <row r="2195">
          <cell r="A2195" t="str">
            <v>21.30.08</v>
          </cell>
          <cell r="B2195" t="str">
            <v>SUDECAP</v>
          </cell>
          <cell r="C2195" t="str">
            <v>GRAMA AMENDOIM - ARACHIS REPENS</v>
          </cell>
          <cell r="L2195" t="str">
            <v>M2</v>
          </cell>
          <cell r="M2195">
            <v>24.67</v>
          </cell>
        </row>
        <row r="2196">
          <cell r="A2196" t="str">
            <v>21.31</v>
          </cell>
          <cell r="B2196" t="str">
            <v>SUDECAP</v>
          </cell>
          <cell r="C2196" t="str">
            <v>PREPARO DE COVAS, EXCLUSIVE O FORNECIMENTO DA MUDA</v>
          </cell>
        </row>
        <row r="2197">
          <cell r="A2197" t="str">
            <v>21.31.01</v>
          </cell>
          <cell r="B2197" t="str">
            <v>SUDECAP</v>
          </cell>
          <cell r="C2197" t="str">
            <v>DE ARVORES HMIN= 1,80M, COVA 60X60X60 CM</v>
          </cell>
          <cell r="L2197" t="str">
            <v>UN</v>
          </cell>
          <cell r="M2197">
            <v>16.92</v>
          </cell>
        </row>
        <row r="2198">
          <cell r="A2198" t="str">
            <v>21.31.02</v>
          </cell>
          <cell r="B2198" t="str">
            <v>SUDECAP</v>
          </cell>
          <cell r="C2198" t="str">
            <v>DE ARVORES HMIN=&gt; 2,50M, COVA 60X120X60 CM</v>
          </cell>
          <cell r="L2198" t="str">
            <v>UN</v>
          </cell>
          <cell r="M2198">
            <v>33.84</v>
          </cell>
        </row>
        <row r="2199">
          <cell r="A2199" t="str">
            <v>21.31.07</v>
          </cell>
          <cell r="B2199" t="str">
            <v>SUDECAP</v>
          </cell>
          <cell r="C2199" t="str">
            <v>DE ARBUSTOS ORNAMENTAIS EM GERAL</v>
          </cell>
          <cell r="L2199" t="str">
            <v>UN</v>
          </cell>
          <cell r="M2199">
            <v>7.32</v>
          </cell>
        </row>
        <row r="2200">
          <cell r="A2200" t="str">
            <v>21.31.08</v>
          </cell>
          <cell r="B2200" t="str">
            <v>SUDECAP</v>
          </cell>
          <cell r="C2200" t="str">
            <v>DE FORRAçAO</v>
          </cell>
          <cell r="L2200" t="str">
            <v>M2</v>
          </cell>
          <cell r="M2200">
            <v>21.07</v>
          </cell>
        </row>
        <row r="2201">
          <cell r="A2201" t="str">
            <v>21.32</v>
          </cell>
          <cell r="B2201" t="str">
            <v>SUDECAP</v>
          </cell>
          <cell r="C2201" t="str">
            <v>FORNECIMENTO DE MATERIAL PARA PAISAGISMO:</v>
          </cell>
        </row>
        <row r="2202">
          <cell r="A2202" t="str">
            <v>21.32.01</v>
          </cell>
          <cell r="B2202" t="str">
            <v>SUDECAP</v>
          </cell>
          <cell r="C2202" t="str">
            <v>TERRA VEGETAL</v>
          </cell>
          <cell r="L2202" t="str">
            <v>M3</v>
          </cell>
          <cell r="M2202">
            <v>78</v>
          </cell>
        </row>
        <row r="2203">
          <cell r="A2203" t="str">
            <v>21.32.02</v>
          </cell>
          <cell r="B2203" t="str">
            <v>SUDECAP</v>
          </cell>
          <cell r="C2203" t="str">
            <v>ADUBO ORGANICO</v>
          </cell>
          <cell r="L2203" t="str">
            <v>M3</v>
          </cell>
          <cell r="M2203">
            <v>410</v>
          </cell>
        </row>
        <row r="2204">
          <cell r="A2204" t="str">
            <v>21.32.03</v>
          </cell>
          <cell r="B2204" t="str">
            <v>SUDECAP</v>
          </cell>
          <cell r="C2204" t="str">
            <v>ADUBO MINERAL 10-10-10</v>
          </cell>
          <cell r="L2204" t="str">
            <v>KG</v>
          </cell>
          <cell r="M2204">
            <v>10.43</v>
          </cell>
        </row>
        <row r="2205">
          <cell r="A2205" t="str">
            <v>21.32.04</v>
          </cell>
          <cell r="B2205" t="str">
            <v>SUDECAP</v>
          </cell>
          <cell r="C2205" t="str">
            <v>ADUBO MINERAL 4-14-8</v>
          </cell>
          <cell r="L2205" t="str">
            <v>KG</v>
          </cell>
          <cell r="M2205">
            <v>10.13</v>
          </cell>
        </row>
        <row r="2206">
          <cell r="A2206" t="str">
            <v>21.32.05</v>
          </cell>
          <cell r="B2206" t="str">
            <v>SUDECAP</v>
          </cell>
          <cell r="C2206" t="str">
            <v>CALCAREO DOLOMITICO (ACIMA DE 1T)</v>
          </cell>
          <cell r="L2206" t="str">
            <v>KG</v>
          </cell>
          <cell r="M2206">
            <v>0.13</v>
          </cell>
        </row>
        <row r="2207">
          <cell r="A2207" t="str">
            <v>21.33</v>
          </cell>
          <cell r="B2207" t="str">
            <v>SUDECAP</v>
          </cell>
          <cell r="C2207" t="str">
            <v>FORNECIMENTO DE MUDAS</v>
          </cell>
        </row>
        <row r="2208">
          <cell r="A2208" t="str">
            <v>21.33.01</v>
          </cell>
          <cell r="B2208" t="str">
            <v>SUDECAP</v>
          </cell>
          <cell r="C2208" t="str">
            <v>ARVORE - SIBIPIRUNA - CAESALPINIA PELTOPOHOROIDES</v>
          </cell>
          <cell r="L2208" t="str">
            <v>UN</v>
          </cell>
          <cell r="M2208">
            <v>47.17</v>
          </cell>
        </row>
        <row r="2209">
          <cell r="A2209" t="str">
            <v>21.33.02</v>
          </cell>
          <cell r="B2209" t="str">
            <v>SUDECAP</v>
          </cell>
          <cell r="C2209" t="str">
            <v>ARVORE - IPE ROSA - TABEBUIA AVELLANEDAE</v>
          </cell>
          <cell r="L2209" t="str">
            <v>UN</v>
          </cell>
          <cell r="M2209">
            <v>81.11</v>
          </cell>
        </row>
        <row r="2210">
          <cell r="A2210" t="str">
            <v>21.33.03</v>
          </cell>
          <cell r="B2210" t="str">
            <v>SUDECAP</v>
          </cell>
          <cell r="C2210" t="str">
            <v>ARVORE- PAU-FERRO - CAESALPINIA FERREA LEIOSTACHYA</v>
          </cell>
          <cell r="L2210" t="str">
            <v>UN</v>
          </cell>
          <cell r="M2210">
            <v>63.48</v>
          </cell>
        </row>
        <row r="2211">
          <cell r="A2211" t="str">
            <v>21.33.04</v>
          </cell>
          <cell r="B2211" t="str">
            <v>SUDECAP</v>
          </cell>
          <cell r="C2211" t="str">
            <v>ARVORE - ACASSIA MINOSA- ACASSIA PODALYRIIFOLIA</v>
          </cell>
          <cell r="L2211" t="str">
            <v>UN</v>
          </cell>
          <cell r="M2211">
            <v>63.48</v>
          </cell>
        </row>
        <row r="2212">
          <cell r="A2212" t="str">
            <v>21.33.05</v>
          </cell>
          <cell r="B2212" t="str">
            <v>SUDECAP</v>
          </cell>
          <cell r="C2212" t="str">
            <v>ARVORE - JACARANDA MIMOSO - JACARANDA CUSPIDIFOLIA</v>
          </cell>
          <cell r="L2212" t="str">
            <v>UN</v>
          </cell>
          <cell r="M2212">
            <v>89.13</v>
          </cell>
        </row>
        <row r="2213">
          <cell r="A2213" t="str">
            <v>21.33.40</v>
          </cell>
          <cell r="B2213" t="str">
            <v>SUDECAP</v>
          </cell>
          <cell r="C2213" t="str">
            <v>FORRAÇAO - ACALIPHA - ACALIPHA REPTANS</v>
          </cell>
          <cell r="L2213" t="str">
            <v>UN</v>
          </cell>
          <cell r="M2213">
            <v>1.07</v>
          </cell>
        </row>
        <row r="2214">
          <cell r="A2214" t="str">
            <v>21.33.41</v>
          </cell>
          <cell r="B2214" t="str">
            <v>SUDECAP</v>
          </cell>
          <cell r="C2214" t="str">
            <v>FORRAÇAO - WEDELIA - WEDELIA PALUDOSA</v>
          </cell>
          <cell r="L2214" t="str">
            <v>UN</v>
          </cell>
          <cell r="M2214">
            <v>1.07</v>
          </cell>
        </row>
        <row r="2215">
          <cell r="A2215" t="str">
            <v>21.33.42</v>
          </cell>
          <cell r="B2215" t="str">
            <v>SUDECAP</v>
          </cell>
          <cell r="C2215" t="str">
            <v>FORRAÇAO - CLOROFITO - CLOROFITUM</v>
          </cell>
          <cell r="L2215" t="str">
            <v>UN</v>
          </cell>
          <cell r="M2215">
            <v>1.23</v>
          </cell>
        </row>
        <row r="2216">
          <cell r="A2216" t="str">
            <v>21.33.50</v>
          </cell>
          <cell r="B2216" t="str">
            <v>SUDECAP</v>
          </cell>
          <cell r="C2216" t="str">
            <v>ARBUSTO - BELA EMILIA - PLUMBAGO CAPENSIS</v>
          </cell>
          <cell r="L2216" t="str">
            <v>UN</v>
          </cell>
          <cell r="M2216">
            <v>0.91</v>
          </cell>
        </row>
        <row r="2217">
          <cell r="A2217" t="str">
            <v>21.33.51</v>
          </cell>
          <cell r="B2217" t="str">
            <v>SUDECAP</v>
          </cell>
          <cell r="C2217" t="str">
            <v>ARBUSTO - CAMARA - LANTANA CAMARA</v>
          </cell>
          <cell r="L2217" t="str">
            <v>UN</v>
          </cell>
          <cell r="M2217">
            <v>0.91</v>
          </cell>
        </row>
        <row r="2218">
          <cell r="A2218" t="str">
            <v>21.33.70</v>
          </cell>
          <cell r="B2218" t="str">
            <v>SUDECAP</v>
          </cell>
          <cell r="C2218" t="str">
            <v>PALMEIRA - LICURI</v>
          </cell>
          <cell r="L2218" t="str">
            <v>UN</v>
          </cell>
          <cell r="M2218">
            <v>48.68</v>
          </cell>
        </row>
        <row r="2219">
          <cell r="A2219" t="str">
            <v>21.34</v>
          </cell>
          <cell r="B2219" t="str">
            <v>SUDECAP</v>
          </cell>
          <cell r="C2219" t="str">
            <v>CERCA DE PROTEÇAO PARA ARVORES</v>
          </cell>
        </row>
        <row r="2220">
          <cell r="A2220" t="str">
            <v>21.34.05</v>
          </cell>
          <cell r="B2220" t="str">
            <v>SUDECAP</v>
          </cell>
          <cell r="C2220" t="str">
            <v>TUTORAMENTO E AMARRIO PARA ARVORES</v>
          </cell>
          <cell r="L2220" t="str">
            <v>UN</v>
          </cell>
          <cell r="M2220">
            <v>90.53</v>
          </cell>
        </row>
        <row r="2221">
          <cell r="A2221" t="str">
            <v>21.35</v>
          </cell>
          <cell r="C2221" t="str">
            <v>SUPRESSÃO DE ÁRVORES</v>
          </cell>
        </row>
        <row r="2222">
          <cell r="A2222" t="str">
            <v>21.35.01</v>
          </cell>
          <cell r="B2222" t="str">
            <v>SUDECAP</v>
          </cell>
          <cell r="C2222" t="str">
            <v>SUP. ARVORE PEQ. PORTE (ATE 3M)INCLUS. CORTE LENHA</v>
          </cell>
          <cell r="L2222" t="str">
            <v>UN</v>
          </cell>
          <cell r="M2222">
            <v>116.62</v>
          </cell>
        </row>
        <row r="2223">
          <cell r="A2223" t="str">
            <v>21.35.02</v>
          </cell>
          <cell r="B2223" t="str">
            <v>SUDECAP</v>
          </cell>
          <cell r="C2223" t="str">
            <v>SUPRESSAO ARVORE MEDIO PORTE INCLUS. CORTE LENHA</v>
          </cell>
          <cell r="L2223" t="str">
            <v>UN</v>
          </cell>
          <cell r="M2223">
            <v>192.43</v>
          </cell>
        </row>
        <row r="2224">
          <cell r="A2224" t="str">
            <v>21.35.03</v>
          </cell>
          <cell r="B2224" t="str">
            <v>SUDECAP</v>
          </cell>
          <cell r="C2224" t="str">
            <v>SUPRESSAO ARVORE GRANDE PORTE INCLUS. CORTE LENHA</v>
          </cell>
          <cell r="L2224" t="str">
            <v>UN</v>
          </cell>
          <cell r="M2224">
            <v>303.24</v>
          </cell>
        </row>
        <row r="2225">
          <cell r="A2225" t="str">
            <v>40</v>
          </cell>
          <cell r="C2225" t="str">
            <v>SERVICOS AUXILIARES</v>
          </cell>
        </row>
        <row r="2226">
          <cell r="A2226" t="str">
            <v>40.07</v>
          </cell>
          <cell r="B2226" t="str">
            <v>SUDECAP</v>
          </cell>
          <cell r="C2226" t="str">
            <v>CONCRETO CICLOPICO LANCADO EM FUNDACAO E ARRIMO</v>
          </cell>
        </row>
        <row r="2227">
          <cell r="A2227" t="str">
            <v>40.07.03</v>
          </cell>
          <cell r="B2227" t="str">
            <v>SUDECAP</v>
          </cell>
          <cell r="C2227" t="str">
            <v>CONCRETO CICLOPICO 1:4:8 C/ 30% PEDRA, LANC. FUND.</v>
          </cell>
          <cell r="L2227" t="str">
            <v>M3</v>
          </cell>
          <cell r="M2227">
            <v>454.61</v>
          </cell>
        </row>
        <row r="2228">
          <cell r="A2228" t="str">
            <v>40.07.10</v>
          </cell>
          <cell r="B2228" t="str">
            <v>SUDECAP</v>
          </cell>
          <cell r="C2228" t="str">
            <v>CONCRETO CICLOPICO 1:3:6 C/ 30% PEDRA, LANC. FUND.</v>
          </cell>
          <cell r="L2228" t="str">
            <v>M3</v>
          </cell>
          <cell r="M2228">
            <v>471.22</v>
          </cell>
        </row>
        <row r="2229">
          <cell r="A2229" t="str">
            <v>40.08</v>
          </cell>
          <cell r="B2229" t="str">
            <v>SUDECAP</v>
          </cell>
          <cell r="C2229" t="str">
            <v>CONCRETO CONVENCIONAL BRITA 1-2 CALCAREA - PREPARO</v>
          </cell>
        </row>
        <row r="2230">
          <cell r="A2230" t="str">
            <v>40.08.05</v>
          </cell>
          <cell r="B2230" t="str">
            <v>SUDECAP</v>
          </cell>
          <cell r="C2230" t="str">
            <v>CONCRETO 1:4:8, B1-B2 CALCARIA - PREPARO</v>
          </cell>
          <cell r="L2230" t="str">
            <v>M3</v>
          </cell>
          <cell r="M2230">
            <v>414.11</v>
          </cell>
        </row>
        <row r="2231">
          <cell r="A2231" t="str">
            <v>40.08.07</v>
          </cell>
          <cell r="B2231" t="str">
            <v>SUDECAP</v>
          </cell>
          <cell r="C2231" t="str">
            <v>CONCRETO 1:3:6, B1-B2 CALCARIA - PREPARO</v>
          </cell>
          <cell r="L2231" t="str">
            <v>M3</v>
          </cell>
          <cell r="M2231">
            <v>425.44</v>
          </cell>
        </row>
        <row r="2232">
          <cell r="A2232" t="str">
            <v>40.08.19</v>
          </cell>
          <cell r="B2232" t="str">
            <v>SUDECAP</v>
          </cell>
          <cell r="C2232" t="str">
            <v>CONCRETO FCK &gt;= 15 MPA, B1-B2 CALCARIA - PREPARO</v>
          </cell>
          <cell r="L2232" t="str">
            <v>M3</v>
          </cell>
          <cell r="M2232">
            <v>516.11</v>
          </cell>
        </row>
        <row r="2233">
          <cell r="A2233" t="str">
            <v>40.08.23</v>
          </cell>
          <cell r="B2233" t="str">
            <v>SUDECAP</v>
          </cell>
          <cell r="C2233" t="str">
            <v>CONCRETO FCK &gt;= 20 MPA, B1-B2 CALCARIA - PREPARO</v>
          </cell>
          <cell r="L2233" t="str">
            <v>M3</v>
          </cell>
          <cell r="M2233">
            <v>516.11</v>
          </cell>
        </row>
        <row r="2234">
          <cell r="A2234" t="str">
            <v>40.08.25</v>
          </cell>
          <cell r="B2234" t="str">
            <v>SUDECAP</v>
          </cell>
          <cell r="C2234" t="str">
            <v>CONCRETO FCK &gt;= 25 MPA, B1-B2 CALCARIA - PREPARO</v>
          </cell>
          <cell r="L2234" t="str">
            <v>M3</v>
          </cell>
          <cell r="M2234">
            <v>553</v>
          </cell>
        </row>
        <row r="2235">
          <cell r="A2235" t="str">
            <v>40.08.30</v>
          </cell>
          <cell r="B2235" t="str">
            <v>SUDECAP</v>
          </cell>
          <cell r="C2235" t="str">
            <v>CONCRETO FCK &gt;= 30 MPA, B1-B2 CALCARIA - PREPARO</v>
          </cell>
          <cell r="L2235" t="str">
            <v>M3</v>
          </cell>
          <cell r="M2235">
            <v>572.12</v>
          </cell>
        </row>
        <row r="2236">
          <cell r="A2236" t="str">
            <v>40.08.40</v>
          </cell>
          <cell r="B2236" t="str">
            <v>SUDECAP</v>
          </cell>
          <cell r="C2236" t="str">
            <v>CONCRETO FCK &gt;= 40 MPA, B1-B2 CALCARIA - PREPARO</v>
          </cell>
          <cell r="L2236" t="str">
            <v>M3</v>
          </cell>
          <cell r="M2236">
            <v>622.4</v>
          </cell>
        </row>
        <row r="2237">
          <cell r="A2237" t="str">
            <v>40.09</v>
          </cell>
          <cell r="B2237" t="str">
            <v>SUDECAP</v>
          </cell>
          <cell r="C2237" t="str">
            <v>CONCRETO CONVENCIONAL B1-B2 CALC., LANC. EM FUND.</v>
          </cell>
        </row>
        <row r="2238">
          <cell r="A2238" t="str">
            <v>40.09.05</v>
          </cell>
          <cell r="B2238" t="str">
            <v>SUDECAP</v>
          </cell>
          <cell r="C2238" t="str">
            <v>CONCRETO 1:4:8, B1-B2 CALCARIA,LANCADO EM FUNDACAO</v>
          </cell>
          <cell r="L2238" t="str">
            <v>M3</v>
          </cell>
          <cell r="M2238">
            <v>527.87</v>
          </cell>
        </row>
        <row r="2239">
          <cell r="A2239" t="str">
            <v>40.09.07</v>
          </cell>
          <cell r="B2239" t="str">
            <v>SUDECAP</v>
          </cell>
          <cell r="C2239" t="str">
            <v>CONCRETO 1:3:6, B1-B2 CALCARIA,LANCADO EM FUNDACAO</v>
          </cell>
          <cell r="L2239" t="str">
            <v>M3</v>
          </cell>
          <cell r="M2239">
            <v>540.68</v>
          </cell>
        </row>
        <row r="2240">
          <cell r="A2240" t="str">
            <v>40.09.19</v>
          </cell>
          <cell r="B2240" t="str">
            <v>SUDECAP</v>
          </cell>
          <cell r="C2240" t="str">
            <v>CONCRETO FCK &gt;= 15 MPA, BRITA CALCÁRIA, PREPARADO EM OBRA E LANÇADO EM FUNDAÇÃO</v>
          </cell>
          <cell r="L2240" t="str">
            <v>M3</v>
          </cell>
          <cell r="M2240">
            <v>653.46</v>
          </cell>
        </row>
        <row r="2241">
          <cell r="A2241" t="str">
            <v>40.09.23</v>
          </cell>
          <cell r="B2241" t="str">
            <v>SUDECAP</v>
          </cell>
          <cell r="C2241" t="str">
            <v>CONCRETO FCK &gt;= 20 MPA, BRITA CALCÁRIA, PREPARADO EM OBRA E LANÇADO EM FUNDAÇÃO</v>
          </cell>
          <cell r="L2241" t="str">
            <v>M3</v>
          </cell>
          <cell r="M2241">
            <v>653.46</v>
          </cell>
        </row>
        <row r="2242">
          <cell r="A2242" t="str">
            <v>40.09.25</v>
          </cell>
          <cell r="B2242" t="str">
            <v>SUDECAP</v>
          </cell>
          <cell r="C2242" t="str">
            <v>CONCRETO FCK &gt;= 25 MPA, BRITA CALCÁRIA, PREPARADO EM OBRA E LANÇADO EM FUNDAÇÃO</v>
          </cell>
          <cell r="L2242" t="str">
            <v>M3</v>
          </cell>
          <cell r="M2242">
            <v>695.88</v>
          </cell>
        </row>
        <row r="2243">
          <cell r="A2243" t="str">
            <v>40.09.30</v>
          </cell>
          <cell r="B2243" t="str">
            <v>SUDECAP</v>
          </cell>
          <cell r="C2243" t="str">
            <v>CONCRETO FCK &gt;= 30 MPA, BRITA CALCÁRIA, PREPARADO EM OBRA E LANÇADO EM FUNDAÇÃO</v>
          </cell>
          <cell r="L2243" t="str">
            <v>M3</v>
          </cell>
          <cell r="M2243">
            <v>717.87</v>
          </cell>
        </row>
        <row r="2244">
          <cell r="A2244" t="str">
            <v>40.09.40</v>
          </cell>
          <cell r="B2244" t="str">
            <v>SUDECAP</v>
          </cell>
          <cell r="C2244" t="str">
            <v>CONCRETO FCK &gt;= 40 MPA, BRITA CALCÁRIA, PREPARADO EM OBRA E LANÇADO EM FUNDAÇÃO</v>
          </cell>
          <cell r="L2244" t="str">
            <v>M3</v>
          </cell>
          <cell r="M2244">
            <v>775.69</v>
          </cell>
        </row>
        <row r="2245">
          <cell r="A2245" t="str">
            <v>40.10</v>
          </cell>
          <cell r="B2245" t="str">
            <v>SUDECAP</v>
          </cell>
          <cell r="C2245" t="str">
            <v>CONCRETO CONVENCIONAL BRITA CALC. LANC. EM ESTRUT.</v>
          </cell>
        </row>
        <row r="2246">
          <cell r="A2246" t="str">
            <v>40.10.23</v>
          </cell>
          <cell r="B2246" t="str">
            <v>SUDECAP</v>
          </cell>
          <cell r="C2246" t="str">
            <v>CONCRETO FCK &gt;= 20 MPA, BRITA CALCÁRIA, PREPARADO EM OBRA E LANÇADO EM ESTRUTURA</v>
          </cell>
          <cell r="L2246" t="str">
            <v>M3</v>
          </cell>
          <cell r="M2246">
            <v>652.38</v>
          </cell>
        </row>
        <row r="2247">
          <cell r="A2247" t="str">
            <v>40.10.25</v>
          </cell>
          <cell r="B2247" t="str">
            <v>SUDECAP</v>
          </cell>
          <cell r="C2247" t="str">
            <v>CONCRETO FCK &gt;= 25 MPA, BRITA CALCÁRIA, PREPARADO EM OBRA E LANÇADO EM ESTRUTURA</v>
          </cell>
          <cell r="L2247" t="str">
            <v>M3</v>
          </cell>
          <cell r="M2247">
            <v>692.96</v>
          </cell>
        </row>
        <row r="2248">
          <cell r="A2248" t="str">
            <v>40.10.30</v>
          </cell>
          <cell r="B2248" t="str">
            <v>SUDECAP</v>
          </cell>
          <cell r="C2248" t="str">
            <v>CONCRETO FCK &gt;= 30 MPA, BRITA CALCÁRIA, PREPARADO EM OBRA E LANÇADO EM ESTRUTURA</v>
          </cell>
          <cell r="L2248" t="str">
            <v>M3</v>
          </cell>
          <cell r="M2248">
            <v>713.99</v>
          </cell>
        </row>
        <row r="2249">
          <cell r="A2249" t="str">
            <v>40.10.40</v>
          </cell>
          <cell r="B2249" t="str">
            <v>SUDECAP</v>
          </cell>
          <cell r="C2249" t="str">
            <v>CONCRETO FCK &gt;= 40 MPA, BRITA CALCÁRIA, PREPARADO EM OBRA E LANÇADO EM ESTRUTURA</v>
          </cell>
          <cell r="L2249" t="str">
            <v>M3</v>
          </cell>
          <cell r="M2249">
            <v>769.3</v>
          </cell>
        </row>
        <row r="2250">
          <cell r="A2250" t="str">
            <v>40.11</v>
          </cell>
          <cell r="B2250" t="str">
            <v>SUDECAP</v>
          </cell>
          <cell r="C2250" t="str">
            <v>SOLO CIMENTO</v>
          </cell>
        </row>
        <row r="2251">
          <cell r="A2251" t="str">
            <v>40.11.01</v>
          </cell>
          <cell r="B2251" t="str">
            <v>SUDECAP</v>
          </cell>
          <cell r="C2251" t="str">
            <v>SOLO CIMENTO 1:10</v>
          </cell>
          <cell r="L2251" t="str">
            <v>M3</v>
          </cell>
          <cell r="M2251">
            <v>289.48</v>
          </cell>
        </row>
        <row r="2252">
          <cell r="A2252" t="str">
            <v>40.16</v>
          </cell>
          <cell r="C2252" t="str">
            <v>SERVIÇOS DE LANÇAMENTO DE CONCRETO</v>
          </cell>
        </row>
        <row r="2253">
          <cell r="A2253" t="str">
            <v>40.16.01</v>
          </cell>
          <cell r="B2253" t="str">
            <v>SUDECAP</v>
          </cell>
          <cell r="C2253" t="str">
            <v>LANÇAMENTO DE CONCRETO CONVENCIONAL EM FUNDAÇÕES</v>
          </cell>
          <cell r="L2253" t="str">
            <v>M3</v>
          </cell>
          <cell r="M2253">
            <v>59.93</v>
          </cell>
        </row>
        <row r="2254">
          <cell r="A2254" t="str">
            <v>40.16.02</v>
          </cell>
          <cell r="B2254" t="str">
            <v>SUDECAP</v>
          </cell>
          <cell r="C2254" t="str">
            <v>LANÇAMENTO DE CONCRETO BOMBEADO EM FUNDAÇÕES</v>
          </cell>
          <cell r="L2254" t="str">
            <v>M3</v>
          </cell>
          <cell r="M2254">
            <v>24.6</v>
          </cell>
        </row>
        <row r="2255">
          <cell r="A2255" t="str">
            <v>40.16.11</v>
          </cell>
          <cell r="B2255" t="str">
            <v>SUDECAP</v>
          </cell>
          <cell r="C2255" t="str">
            <v>LANÇAMENTO DE CONCRETO CONVENCIONAL EM ESTRUTURA</v>
          </cell>
          <cell r="L2255" t="str">
            <v>M3</v>
          </cell>
          <cell r="M2255">
            <v>84.66</v>
          </cell>
        </row>
        <row r="2256">
          <cell r="A2256" t="str">
            <v>40.16.12</v>
          </cell>
          <cell r="B2256" t="str">
            <v>SUDECAP</v>
          </cell>
          <cell r="C2256" t="str">
            <v>LANÇAMENTO DE CONCRETO BOMBEÁVEL  EM ESTRUTURA</v>
          </cell>
          <cell r="L2256" t="str">
            <v>M3</v>
          </cell>
          <cell r="M2256">
            <v>49.21</v>
          </cell>
        </row>
        <row r="2257">
          <cell r="A2257" t="str">
            <v>40.20</v>
          </cell>
          <cell r="B2257" t="str">
            <v>SUDECAP</v>
          </cell>
          <cell r="C2257" t="str">
            <v>FORMA E ESCORAMENTO</v>
          </cell>
        </row>
        <row r="2258">
          <cell r="A2258" t="str">
            <v>40.20.05</v>
          </cell>
          <cell r="B2258" t="str">
            <v>SUDECAP</v>
          </cell>
          <cell r="C2258" t="str">
            <v>FORMA DE TABUA DE PINHO DE 3a. TIPO B (3 APROV.)</v>
          </cell>
          <cell r="L2258" t="str">
            <v>M2</v>
          </cell>
          <cell r="M2258">
            <v>73.38</v>
          </cell>
        </row>
        <row r="2259">
          <cell r="A2259" t="str">
            <v>40.20.07</v>
          </cell>
          <cell r="B2259" t="str">
            <v>SUDECAP</v>
          </cell>
          <cell r="C2259" t="str">
            <v>FORMA DE TABUA DE PINHO DE 3a. TIPO C (5 APROV.)</v>
          </cell>
          <cell r="L2259" t="str">
            <v>M2</v>
          </cell>
          <cell r="M2259">
            <v>69.06</v>
          </cell>
        </row>
        <row r="2260">
          <cell r="A2260" t="str">
            <v>40.20.11</v>
          </cell>
          <cell r="B2260" t="str">
            <v>SUDECAP</v>
          </cell>
          <cell r="C2260" t="str">
            <v>FORMA DE TABUA DE PINHO DE 3a. TIPO E (P/ BERCO)</v>
          </cell>
          <cell r="L2260" t="str">
            <v>M2</v>
          </cell>
          <cell r="M2260">
            <v>24.54</v>
          </cell>
        </row>
        <row r="2261">
          <cell r="A2261" t="str">
            <v>40.20.15</v>
          </cell>
          <cell r="B2261" t="str">
            <v>SUDECAP</v>
          </cell>
          <cell r="C2261" t="str">
            <v>FORMA DE COMPENSADO RESINADO E=12MM TIPO B (3 APR)</v>
          </cell>
          <cell r="L2261" t="str">
            <v>M2</v>
          </cell>
          <cell r="M2261">
            <v>79.71</v>
          </cell>
        </row>
        <row r="2262">
          <cell r="A2262" t="str">
            <v>40.20.17</v>
          </cell>
          <cell r="B2262" t="str">
            <v>SUDECAP</v>
          </cell>
          <cell r="C2262" t="str">
            <v>FORMA DE COMPENSADO RESINADO E=12MM TIPO C (5 APR)</v>
          </cell>
          <cell r="L2262" t="str">
            <v>M2</v>
          </cell>
          <cell r="M2262">
            <v>70.48</v>
          </cell>
        </row>
        <row r="2263">
          <cell r="A2263" t="str">
            <v>40.20.25</v>
          </cell>
          <cell r="B2263" t="str">
            <v>SUDECAP</v>
          </cell>
          <cell r="C2263" t="str">
            <v>FORMA DE COMPENSADO RESINADO E=20MM TIPO E (5 APR)</v>
          </cell>
          <cell r="L2263" t="str">
            <v>M2</v>
          </cell>
          <cell r="M2263">
            <v>74.67</v>
          </cell>
        </row>
        <row r="2264">
          <cell r="A2264" t="str">
            <v>40.20.27</v>
          </cell>
          <cell r="B2264" t="str">
            <v>SUDECAP</v>
          </cell>
          <cell r="C2264" t="str">
            <v>FORMA DE COMPENSADO RESINADO E=20MM TIPO F (7 APR)</v>
          </cell>
          <cell r="L2264" t="str">
            <v>M2</v>
          </cell>
          <cell r="M2264">
            <v>71.31</v>
          </cell>
        </row>
        <row r="2265">
          <cell r="A2265" t="str">
            <v>40.20.80</v>
          </cell>
          <cell r="B2265" t="str">
            <v>SUDECAP</v>
          </cell>
          <cell r="C2265" t="str">
            <v>ESCORAMENTO DESCONTINUO TIPO A (MADEIRA 6 A 10CM)</v>
          </cell>
          <cell r="L2265" t="str">
            <v>M2</v>
          </cell>
          <cell r="M2265">
            <v>19.32</v>
          </cell>
        </row>
        <row r="2266">
          <cell r="A2266" t="str">
            <v>40.20.81</v>
          </cell>
          <cell r="B2266" t="str">
            <v>SUDECAP</v>
          </cell>
          <cell r="C2266" t="str">
            <v>ESCORAMENTO DESCONTINUIO TIPO B-MADEIRA 11 A 15CM</v>
          </cell>
          <cell r="L2266" t="str">
            <v>M2</v>
          </cell>
          <cell r="M2266">
            <v>46.09</v>
          </cell>
        </row>
        <row r="2267">
          <cell r="A2267" t="str">
            <v>40.20.82</v>
          </cell>
          <cell r="B2267" t="str">
            <v>SUDECAP</v>
          </cell>
          <cell r="C2267" t="str">
            <v>ESCORAMENTO CONTINUO TIPO A</v>
          </cell>
          <cell r="L2267" t="str">
            <v>M2</v>
          </cell>
          <cell r="M2267">
            <v>133.3</v>
          </cell>
        </row>
        <row r="2268">
          <cell r="A2268" t="str">
            <v>40.20.83</v>
          </cell>
          <cell r="B2268" t="str">
            <v>SUDECAP</v>
          </cell>
          <cell r="C2268" t="str">
            <v>ESCORAMENTO CONTINUO TIPO B</v>
          </cell>
          <cell r="L2268" t="str">
            <v>M2</v>
          </cell>
          <cell r="M2268">
            <v>211.5</v>
          </cell>
        </row>
        <row r="2269">
          <cell r="A2269" t="str">
            <v>40.22</v>
          </cell>
          <cell r="B2269" t="str">
            <v>SUDECAP</v>
          </cell>
          <cell r="C2269" t="str">
            <v>ACO</v>
          </cell>
        </row>
        <row r="2270">
          <cell r="A2270" t="str">
            <v>40.22.05</v>
          </cell>
          <cell r="B2270" t="str">
            <v>SUDECAP</v>
          </cell>
          <cell r="C2270" t="str">
            <v>ACO CA-25 - DEGRAUS</v>
          </cell>
          <cell r="L2270" t="str">
            <v>KG</v>
          </cell>
          <cell r="M2270">
            <v>13.8</v>
          </cell>
        </row>
        <row r="2271">
          <cell r="A2271" t="str">
            <v>40.22.10</v>
          </cell>
          <cell r="B2271" t="str">
            <v>SUDECAP</v>
          </cell>
          <cell r="C2271" t="str">
            <v>ACO CA-50, D&lt;= 12.7MM - CORTE,DOBRAMENTO,COLOCACAO</v>
          </cell>
          <cell r="L2271" t="str">
            <v>KG</v>
          </cell>
          <cell r="M2271">
            <v>11.87</v>
          </cell>
        </row>
        <row r="2272">
          <cell r="A2272" t="str">
            <v>40.22.12</v>
          </cell>
          <cell r="B2272" t="str">
            <v>SUDECAP</v>
          </cell>
          <cell r="C2272" t="str">
            <v>ACO CA-50, D &gt; 12.7MM - CORTE,DOBRAMENTO,COLOCACAO</v>
          </cell>
          <cell r="L2272" t="str">
            <v>KG</v>
          </cell>
          <cell r="M2272">
            <v>11.47</v>
          </cell>
        </row>
        <row r="2273">
          <cell r="A2273" t="str">
            <v>40.22.20</v>
          </cell>
          <cell r="B2273" t="str">
            <v>SUDECAP</v>
          </cell>
          <cell r="C2273" t="str">
            <v>ACO CA-60 - CORTE, DOBRAMENTO E COLOCACAO</v>
          </cell>
          <cell r="L2273" t="str">
            <v>KG</v>
          </cell>
          <cell r="M2273">
            <v>13.58</v>
          </cell>
        </row>
        <row r="2274">
          <cell r="A2274" t="str">
            <v>40.22.30</v>
          </cell>
          <cell r="B2274" t="str">
            <v>SUDECAP</v>
          </cell>
          <cell r="C2274" t="str">
            <v>ACO CA-50  E CA-60 - CORTE, DOBRAMENTO E COLOCACAO</v>
          </cell>
          <cell r="L2274" t="str">
            <v>KG</v>
          </cell>
          <cell r="M2274">
            <v>12.21</v>
          </cell>
        </row>
        <row r="2275">
          <cell r="A2275" t="str">
            <v>40.24</v>
          </cell>
          <cell r="B2275" t="str">
            <v>SUDECAP</v>
          </cell>
          <cell r="C2275" t="str">
            <v>ARGAMASSA DE CIMENTO E AREIA - PREPARO</v>
          </cell>
        </row>
        <row r="2276">
          <cell r="A2276" t="str">
            <v>40.24.11</v>
          </cell>
          <cell r="B2276" t="str">
            <v>SUDECAP</v>
          </cell>
          <cell r="C2276" t="str">
            <v>ARGAMASSA DE CIMENTO E AREIA 1:1</v>
          </cell>
          <cell r="L2276" t="str">
            <v>M3</v>
          </cell>
          <cell r="M2276">
            <v>896.01</v>
          </cell>
        </row>
        <row r="2277">
          <cell r="A2277" t="str">
            <v>40.24.13</v>
          </cell>
          <cell r="B2277" t="str">
            <v>SUDECAP</v>
          </cell>
          <cell r="C2277" t="str">
            <v>ARGAMASSA DE CIMENTO E AREIA 1:2</v>
          </cell>
          <cell r="L2277" t="str">
            <v>M3</v>
          </cell>
          <cell r="M2277">
            <v>705.61</v>
          </cell>
        </row>
        <row r="2278">
          <cell r="A2278" t="str">
            <v>40.24.15</v>
          </cell>
          <cell r="B2278" t="str">
            <v>SUDECAP</v>
          </cell>
          <cell r="C2278" t="str">
            <v>ARGAMASSA DE CIMENTO E AREIA 1:3</v>
          </cell>
          <cell r="L2278" t="str">
            <v>M3</v>
          </cell>
          <cell r="M2278">
            <v>573.01</v>
          </cell>
        </row>
        <row r="2279">
          <cell r="A2279" t="str">
            <v>40.24.17</v>
          </cell>
          <cell r="B2279" t="str">
            <v>SUDECAP</v>
          </cell>
          <cell r="C2279" t="str">
            <v>ARGAMASSA DE CIMENTO E AREIA 1:4</v>
          </cell>
          <cell r="L2279" t="str">
            <v>M3</v>
          </cell>
          <cell r="M2279">
            <v>522.15</v>
          </cell>
        </row>
        <row r="2280">
          <cell r="A2280" t="str">
            <v>40.24.19</v>
          </cell>
          <cell r="B2280" t="str">
            <v>SUDECAP</v>
          </cell>
          <cell r="C2280" t="str">
            <v>ARGAMASSA DE CIMENTO E AREIA 1:5</v>
          </cell>
          <cell r="L2280" t="str">
            <v>M3</v>
          </cell>
          <cell r="M2280">
            <v>483.12</v>
          </cell>
        </row>
        <row r="2281">
          <cell r="A2281" t="str">
            <v>40.24.21</v>
          </cell>
          <cell r="B2281" t="str">
            <v>SUDECAP</v>
          </cell>
          <cell r="C2281" t="str">
            <v>ARGAMASSA DE CIMENTO E AREIA 1:6</v>
          </cell>
          <cell r="L2281" t="str">
            <v>M3</v>
          </cell>
          <cell r="M2281">
            <v>455.92</v>
          </cell>
        </row>
        <row r="2282">
          <cell r="A2282" t="str">
            <v>40.24.23</v>
          </cell>
          <cell r="B2282" t="str">
            <v>SUDECAP</v>
          </cell>
          <cell r="C2282" t="str">
            <v>ARGAMASSA DE CIMENTO E AREIA 1:7</v>
          </cell>
          <cell r="L2282" t="str">
            <v>M3</v>
          </cell>
          <cell r="M2282">
            <v>424.92</v>
          </cell>
        </row>
        <row r="2283">
          <cell r="A2283" t="str">
            <v>40.24.25</v>
          </cell>
          <cell r="B2283" t="str">
            <v>SUDECAP</v>
          </cell>
          <cell r="C2283" t="str">
            <v>ARGAMASSA DE CIMENTO E AREIA 1:8</v>
          </cell>
          <cell r="L2283" t="str">
            <v>M3</v>
          </cell>
          <cell r="M2283">
            <v>398.4</v>
          </cell>
        </row>
        <row r="2284">
          <cell r="A2284" t="str">
            <v>40.26</v>
          </cell>
          <cell r="B2284" t="str">
            <v>SUDECAP</v>
          </cell>
          <cell r="C2284" t="str">
            <v>ARGAMASSA DE CIMENTO, AREIA E PEDRISCO - PREPARO</v>
          </cell>
        </row>
        <row r="2285">
          <cell r="A2285" t="str">
            <v>40.26.05</v>
          </cell>
          <cell r="B2285" t="str">
            <v>SUDECAP</v>
          </cell>
          <cell r="C2285" t="str">
            <v>ARGAMASSA DE CIMENTO, AREIA E PEDRISCO 1:2:2</v>
          </cell>
          <cell r="L2285" t="str">
            <v>M3</v>
          </cell>
          <cell r="M2285">
            <v>589.48</v>
          </cell>
        </row>
        <row r="2286">
          <cell r="A2286" t="str">
            <v>40.30</v>
          </cell>
          <cell r="B2286" t="str">
            <v>SUDECAP</v>
          </cell>
          <cell r="C2286" t="str">
            <v>ALVENARIA</v>
          </cell>
        </row>
        <row r="2287">
          <cell r="A2287" t="str">
            <v>40.30.05</v>
          </cell>
          <cell r="B2287" t="str">
            <v>SUDECAP</v>
          </cell>
          <cell r="C2287" t="str">
            <v>ALVENARIA TIJOLO MACICO REQ., E =  5CM, A REVESTIR</v>
          </cell>
          <cell r="L2287" t="str">
            <v>M2</v>
          </cell>
          <cell r="M2287">
            <v>52.1</v>
          </cell>
        </row>
        <row r="2288">
          <cell r="A2288" t="str">
            <v>40.30.06</v>
          </cell>
          <cell r="B2288" t="str">
            <v>SUDECAP</v>
          </cell>
          <cell r="C2288" t="str">
            <v>ALVENARIA TIJOLO MACICO REQ., E = 10CM, A REVESTIR</v>
          </cell>
          <cell r="L2288" t="str">
            <v>M2</v>
          </cell>
          <cell r="M2288">
            <v>97.07</v>
          </cell>
        </row>
        <row r="2289">
          <cell r="A2289" t="str">
            <v>40.30.07</v>
          </cell>
          <cell r="B2289" t="str">
            <v>SUDECAP</v>
          </cell>
          <cell r="C2289" t="str">
            <v>ALVENARIA TIJOLO MACICO REQ., E = 20CM, A REVESTIR</v>
          </cell>
          <cell r="L2289" t="str">
            <v>M2</v>
          </cell>
          <cell r="M2289">
            <v>170.86</v>
          </cell>
        </row>
        <row r="2290">
          <cell r="A2290" t="str">
            <v>40.30.10</v>
          </cell>
          <cell r="B2290" t="str">
            <v>SUDECAP</v>
          </cell>
          <cell r="C2290" t="str">
            <v>ALVENARIA TIJOLO MACICO REQ., E =  5CM, APARENTE</v>
          </cell>
          <cell r="L2290" t="str">
            <v>M2</v>
          </cell>
          <cell r="M2290">
            <v>55.48</v>
          </cell>
        </row>
        <row r="2291">
          <cell r="A2291" t="str">
            <v>40.30.11</v>
          </cell>
          <cell r="B2291" t="str">
            <v>SUDECAP</v>
          </cell>
          <cell r="C2291" t="str">
            <v>ALVENARIA TIJOLO MACICO REQ., E = 10CM, APARENTE</v>
          </cell>
          <cell r="L2291" t="str">
            <v>M2</v>
          </cell>
          <cell r="M2291">
            <v>103.83</v>
          </cell>
        </row>
        <row r="2292">
          <cell r="A2292" t="str">
            <v>40.30.12</v>
          </cell>
          <cell r="B2292" t="str">
            <v>SUDECAP</v>
          </cell>
          <cell r="C2292" t="str">
            <v>ALVENARIA TIJOLO MACICO REQ., E = 20CM, APARENTE</v>
          </cell>
          <cell r="L2292" t="str">
            <v>M2</v>
          </cell>
          <cell r="M2292">
            <v>179.31</v>
          </cell>
        </row>
        <row r="2293">
          <cell r="A2293" t="str">
            <v>40.30.20</v>
          </cell>
          <cell r="B2293" t="str">
            <v>SUDECAP</v>
          </cell>
          <cell r="C2293" t="str">
            <v>ALVENARIA TIJOLO FURADO, E = 10CM, A REVESTIR</v>
          </cell>
          <cell r="L2293" t="str">
            <v>M2</v>
          </cell>
          <cell r="M2293">
            <v>50.28</v>
          </cell>
        </row>
        <row r="2294">
          <cell r="A2294" t="str">
            <v>40.30.21</v>
          </cell>
          <cell r="B2294" t="str">
            <v>SUDECAP</v>
          </cell>
          <cell r="C2294" t="str">
            <v>ALVENARIA TIJOLO FURADO, E = 15CM, A REVESTIR</v>
          </cell>
          <cell r="L2294" t="str">
            <v>M2</v>
          </cell>
          <cell r="M2294">
            <v>70.45</v>
          </cell>
        </row>
        <row r="2295">
          <cell r="A2295" t="str">
            <v>40.30.22</v>
          </cell>
          <cell r="B2295" t="str">
            <v>SUDECAP</v>
          </cell>
          <cell r="C2295" t="str">
            <v>ALVENARIA TIJOLO FURADO, E = 20CM, A REVESTIR</v>
          </cell>
          <cell r="L2295" t="str">
            <v>M2</v>
          </cell>
          <cell r="M2295">
            <v>83.03</v>
          </cell>
        </row>
        <row r="2296">
          <cell r="A2296" t="str">
            <v>40.30.30</v>
          </cell>
          <cell r="B2296" t="str">
            <v>SUDECAP</v>
          </cell>
          <cell r="C2296" t="str">
            <v>ALVENARIA BLOCO DE CONCRETO, E = 10CM, A REVESTIR</v>
          </cell>
          <cell r="L2296" t="str">
            <v>M2</v>
          </cell>
          <cell r="M2296">
            <v>61.91</v>
          </cell>
        </row>
        <row r="2297">
          <cell r="A2297" t="str">
            <v>40.30.31</v>
          </cell>
          <cell r="B2297" t="str">
            <v>SUDECAP</v>
          </cell>
          <cell r="C2297" t="str">
            <v>ALVENARIA BLOCO DE CONCRETO, E = 15CM, A REVESTIR</v>
          </cell>
          <cell r="L2297" t="str">
            <v>M2</v>
          </cell>
          <cell r="M2297">
            <v>67.86</v>
          </cell>
        </row>
        <row r="2298">
          <cell r="A2298" t="str">
            <v>40.30.32</v>
          </cell>
          <cell r="B2298" t="str">
            <v>SUDECAP</v>
          </cell>
          <cell r="C2298" t="str">
            <v>ALVENARIA BLOCO DE CONCRETO, E = 20CM, A REVESTIR</v>
          </cell>
          <cell r="L2298" t="str">
            <v>M2</v>
          </cell>
          <cell r="M2298">
            <v>80.49</v>
          </cell>
        </row>
        <row r="2299">
          <cell r="A2299" t="str">
            <v>40.30.35</v>
          </cell>
          <cell r="B2299" t="str">
            <v>SUDECAP</v>
          </cell>
          <cell r="C2299" t="str">
            <v>ALVENARIA BLOCO DE CONCRETO, E = 10CM, APARENTE</v>
          </cell>
          <cell r="L2299" t="str">
            <v>M2</v>
          </cell>
          <cell r="M2299">
            <v>65.97</v>
          </cell>
        </row>
        <row r="2300">
          <cell r="A2300" t="str">
            <v>40.30.36</v>
          </cell>
          <cell r="B2300" t="str">
            <v>SUDECAP</v>
          </cell>
          <cell r="C2300" t="str">
            <v>ALVENARIA BLOCO DE CONCRETO, E = 15CM, APARENTE</v>
          </cell>
          <cell r="L2300" t="str">
            <v>M2</v>
          </cell>
          <cell r="M2300">
            <v>72.93</v>
          </cell>
        </row>
        <row r="2301">
          <cell r="A2301" t="str">
            <v>40.30.37</v>
          </cell>
          <cell r="B2301" t="str">
            <v>SUDECAP</v>
          </cell>
          <cell r="C2301" t="str">
            <v>ALVENARIA BLOCO DE CONCRETO, E = 20CM, APARENTE</v>
          </cell>
          <cell r="L2301" t="str">
            <v>M2</v>
          </cell>
          <cell r="M2301">
            <v>85.56</v>
          </cell>
        </row>
        <row r="2302">
          <cell r="A2302" t="str">
            <v>40.31</v>
          </cell>
          <cell r="B2302" t="str">
            <v>SUDECAP</v>
          </cell>
          <cell r="C2302" t="str">
            <v>REVESTIMENTOS</v>
          </cell>
        </row>
        <row r="2303">
          <cell r="A2303" t="str">
            <v>40.31.02</v>
          </cell>
          <cell r="B2303" t="str">
            <v>SUDECAP</v>
          </cell>
          <cell r="C2303" t="str">
            <v>CHAPISCO COM ARGAMASSA 1:3, A COLHER</v>
          </cell>
          <cell r="L2303" t="str">
            <v>M2</v>
          </cell>
          <cell r="M2303">
            <v>7.23</v>
          </cell>
        </row>
        <row r="2304">
          <cell r="A2304" t="str">
            <v>40.31.03</v>
          </cell>
          <cell r="B2304" t="str">
            <v>SUDECAP</v>
          </cell>
          <cell r="C2304" t="str">
            <v>CHAPISCO COM ARGAMASSA 1:3, A PENEIRA</v>
          </cell>
          <cell r="L2304" t="str">
            <v>M2</v>
          </cell>
          <cell r="M2304">
            <v>10.77</v>
          </cell>
        </row>
        <row r="2305">
          <cell r="A2305" t="str">
            <v>40.31.04</v>
          </cell>
          <cell r="B2305" t="str">
            <v>SUDECAP</v>
          </cell>
          <cell r="C2305" t="str">
            <v>CHAPISCO C/ ARG.DE CIMENTO, AREIA, PEDRISCO 1:2:2</v>
          </cell>
          <cell r="L2305" t="str">
            <v>M2</v>
          </cell>
          <cell r="M2305">
            <v>10.89</v>
          </cell>
        </row>
        <row r="2306">
          <cell r="A2306" t="str">
            <v>40.31.05</v>
          </cell>
          <cell r="B2306" t="str">
            <v>SUDECAP</v>
          </cell>
          <cell r="C2306" t="str">
            <v>EMBOCO COM ARGAMASSA 1:7</v>
          </cell>
          <cell r="L2306" t="str">
            <v>M2</v>
          </cell>
          <cell r="M2306">
            <v>23.61</v>
          </cell>
        </row>
        <row r="2307">
          <cell r="A2307" t="str">
            <v>40.31.06</v>
          </cell>
          <cell r="B2307" t="str">
            <v>SUDECAP</v>
          </cell>
          <cell r="C2307" t="str">
            <v>REBOCO PAULISTA COM ARGAMASSA 1:7</v>
          </cell>
          <cell r="L2307" t="str">
            <v>M2</v>
          </cell>
          <cell r="M2307">
            <v>30.98</v>
          </cell>
        </row>
        <row r="2308">
          <cell r="A2308" t="str">
            <v>40.31.07</v>
          </cell>
          <cell r="B2308" t="str">
            <v>SUDECAP</v>
          </cell>
          <cell r="C2308" t="str">
            <v>REBOCO PAULISTA COM ARGAMASSA 1:4</v>
          </cell>
          <cell r="L2308" t="str">
            <v>M2</v>
          </cell>
          <cell r="M2308">
            <v>33.12</v>
          </cell>
        </row>
        <row r="2309">
          <cell r="A2309" t="str">
            <v>40.31.08</v>
          </cell>
          <cell r="B2309" t="str">
            <v>SUDECAP</v>
          </cell>
          <cell r="C2309" t="str">
            <v>EM AZULEJO BRANCO 15X15 CM, EXTRA</v>
          </cell>
          <cell r="L2309" t="str">
            <v>M2</v>
          </cell>
          <cell r="M2309">
            <v>70.72</v>
          </cell>
        </row>
        <row r="2310">
          <cell r="A2310" t="str">
            <v>40.32</v>
          </cell>
          <cell r="B2310" t="str">
            <v>SUDECAP</v>
          </cell>
          <cell r="C2310" t="str">
            <v>MOVIMENTO DE TERRA</v>
          </cell>
        </row>
        <row r="2311">
          <cell r="A2311" t="str">
            <v>40.32.05</v>
          </cell>
          <cell r="B2311" t="str">
            <v>SUDECAP</v>
          </cell>
          <cell r="C2311" t="str">
            <v>ESCAVACAO MANUAL H &lt;= 1.5M</v>
          </cell>
          <cell r="L2311" t="str">
            <v>M3</v>
          </cell>
          <cell r="M2311">
            <v>42</v>
          </cell>
        </row>
        <row r="2312">
          <cell r="A2312" t="str">
            <v>40.32.07</v>
          </cell>
          <cell r="B2312" t="str">
            <v>SUDECAP</v>
          </cell>
          <cell r="C2312" t="str">
            <v>ESCAVACAO MANUAL 1,5 &lt; H &lt;= 3,0 M</v>
          </cell>
          <cell r="L2312" t="str">
            <v>M3</v>
          </cell>
          <cell r="M2312">
            <v>56</v>
          </cell>
        </row>
        <row r="2313">
          <cell r="A2313" t="str">
            <v>40.32.09</v>
          </cell>
          <cell r="B2313" t="str">
            <v>SUDECAP</v>
          </cell>
          <cell r="C2313" t="str">
            <v>ESCAVACAO MANUAL H &gt; 3,0 M</v>
          </cell>
          <cell r="L2313" t="str">
            <v>M3</v>
          </cell>
          <cell r="M2313">
            <v>70</v>
          </cell>
        </row>
        <row r="2314">
          <cell r="A2314" t="str">
            <v>40.32.10</v>
          </cell>
          <cell r="B2314" t="str">
            <v>SUDECAP</v>
          </cell>
          <cell r="C2314" t="str">
            <v>ESCAV. MECANICA DE VALAS C/ DESC. LATERAL H&lt;=1,5M</v>
          </cell>
          <cell r="L2314" t="str">
            <v>M3</v>
          </cell>
          <cell r="M2314">
            <v>5.9</v>
          </cell>
        </row>
        <row r="2315">
          <cell r="A2315" t="str">
            <v>40.32.11</v>
          </cell>
          <cell r="B2315" t="str">
            <v>SUDECAP</v>
          </cell>
          <cell r="C2315" t="str">
            <v>ESCAV.MECANICA DE VALAS DESC. LATERAL 1,5M&lt;H&lt;=3,0M</v>
          </cell>
          <cell r="L2315" t="str">
            <v>M3</v>
          </cell>
          <cell r="M2315">
            <v>7.48</v>
          </cell>
        </row>
        <row r="2316">
          <cell r="A2316" t="str">
            <v>40.32.12</v>
          </cell>
          <cell r="B2316" t="str">
            <v>SUDECAP</v>
          </cell>
          <cell r="C2316" t="str">
            <v>ESCAV.MECANICA DE VALAS DESC. LATERAL 3,0M&lt;H&lt;=5,0M</v>
          </cell>
          <cell r="L2316" t="str">
            <v>M3</v>
          </cell>
          <cell r="M2316">
            <v>8.75</v>
          </cell>
        </row>
        <row r="2317">
          <cell r="A2317" t="str">
            <v>40.32.13</v>
          </cell>
          <cell r="B2317" t="str">
            <v>SUDECAP</v>
          </cell>
          <cell r="C2317" t="str">
            <v>ESCAV. MECANICA DE VALAS C/ DESC. LATERAL H&gt;=5,0M</v>
          </cell>
          <cell r="L2317" t="str">
            <v>M3</v>
          </cell>
          <cell r="M2317">
            <v>9.36</v>
          </cell>
        </row>
        <row r="2318">
          <cell r="A2318" t="str">
            <v>40.32.15</v>
          </cell>
          <cell r="B2318" t="str">
            <v>SUDECAP</v>
          </cell>
          <cell r="C2318" t="str">
            <v>ESCAV.MECANICA DE VALAS C/ DESC.S/CAMINHAO H&lt;=1,5M</v>
          </cell>
          <cell r="L2318" t="str">
            <v>M3</v>
          </cell>
          <cell r="M2318">
            <v>7.35</v>
          </cell>
        </row>
        <row r="2319">
          <cell r="A2319" t="str">
            <v>40.32.16</v>
          </cell>
          <cell r="B2319" t="str">
            <v>SUDECAP</v>
          </cell>
          <cell r="C2319" t="str">
            <v>ESCAV.MECANICA DE VALAS DESC.S/CAMINHAO 1,5M&lt;H&lt;=3M</v>
          </cell>
          <cell r="L2319" t="str">
            <v>M3</v>
          </cell>
          <cell r="M2319">
            <v>9.15</v>
          </cell>
        </row>
        <row r="2320">
          <cell r="A2320" t="str">
            <v>40.32.17</v>
          </cell>
          <cell r="B2320" t="str">
            <v>SUDECAP</v>
          </cell>
          <cell r="C2320" t="str">
            <v>ESCAV.MECANICA DE VALAS DESC.S/CAMINHAO 3,0M&lt;H&lt;=5M</v>
          </cell>
          <cell r="L2320" t="str">
            <v>M3</v>
          </cell>
          <cell r="M2320">
            <v>10.95</v>
          </cell>
        </row>
        <row r="2321">
          <cell r="A2321" t="str">
            <v>40.32.18</v>
          </cell>
          <cell r="B2321" t="str">
            <v>SUDECAP</v>
          </cell>
          <cell r="C2321" t="str">
            <v>ESCAV. MECANICA DE VALAS DESC.S/ CAMINHAO H&gt;=5,0M</v>
          </cell>
          <cell r="L2321" t="str">
            <v>M3</v>
          </cell>
          <cell r="M2321">
            <v>11.55</v>
          </cell>
        </row>
        <row r="2322">
          <cell r="A2322" t="str">
            <v>40.32.20</v>
          </cell>
          <cell r="B2322" t="str">
            <v>SUDECAP</v>
          </cell>
          <cell r="C2322" t="str">
            <v>ESCAVAÇÃO MANUAL DE TUBULÃO A CÉU ABERTO FUSTE E BASE</v>
          </cell>
          <cell r="L2322" t="str">
            <v>M3</v>
          </cell>
          <cell r="M2322">
            <v>251.68</v>
          </cell>
        </row>
        <row r="2323">
          <cell r="A2323" t="str">
            <v>40.32.21</v>
          </cell>
          <cell r="B2323" t="str">
            <v>SUDECAP</v>
          </cell>
          <cell r="C2323" t="str">
            <v>ESCAV. MANUAL TUBULÃO A CÉU ABERTO COM EQUIP ELÉTRICO</v>
          </cell>
          <cell r="L2323" t="str">
            <v>M3</v>
          </cell>
          <cell r="M2323">
            <v>302.81</v>
          </cell>
        </row>
        <row r="2324">
          <cell r="A2324" t="str">
            <v>40.32.22</v>
          </cell>
          <cell r="B2324" t="str">
            <v>SUDECAP</v>
          </cell>
          <cell r="C2324" t="str">
            <v>REGULARIZACAO E COMPACTACAO MANUAL DE TERRENO</v>
          </cell>
          <cell r="L2324" t="str">
            <v>M2</v>
          </cell>
          <cell r="M2324">
            <v>4.62</v>
          </cell>
        </row>
        <row r="2325">
          <cell r="A2325" t="str">
            <v>40.32.23</v>
          </cell>
          <cell r="B2325" t="str">
            <v>SUDECAP</v>
          </cell>
          <cell r="C2325" t="str">
            <v>REGULARIZAÇAO E COMPACT.TERRENO C/PLACA VIBRATORIA</v>
          </cell>
          <cell r="L2325" t="str">
            <v>M2</v>
          </cell>
          <cell r="M2325">
            <v>4.05</v>
          </cell>
        </row>
        <row r="2326">
          <cell r="A2326" t="str">
            <v>40.32.30</v>
          </cell>
          <cell r="B2326" t="str">
            <v>SUDECAP</v>
          </cell>
          <cell r="C2326" t="str">
            <v>REATERRO MANUAL DE VALAS</v>
          </cell>
          <cell r="L2326" t="str">
            <v>M3</v>
          </cell>
          <cell r="M2326">
            <v>42</v>
          </cell>
        </row>
        <row r="2327">
          <cell r="A2327" t="str">
            <v>40.32.31</v>
          </cell>
          <cell r="B2327" t="str">
            <v>SUDECAP</v>
          </cell>
          <cell r="C2327" t="str">
            <v>REATERRO COMPACTADO C/ PLACA VIBRATORIA</v>
          </cell>
          <cell r="L2327" t="str">
            <v>M3</v>
          </cell>
          <cell r="M2327">
            <v>19.54</v>
          </cell>
        </row>
        <row r="2328">
          <cell r="A2328" t="str">
            <v>40.32.32</v>
          </cell>
          <cell r="B2328" t="str">
            <v>SUDECAP</v>
          </cell>
          <cell r="C2328" t="str">
            <v>REATERRO COMPACTADO COM ROLO VIBRATORIO</v>
          </cell>
          <cell r="L2328" t="str">
            <v>M3</v>
          </cell>
          <cell r="M2328">
            <v>5.04</v>
          </cell>
        </row>
        <row r="2329">
          <cell r="A2329" t="str">
            <v>40.32.40</v>
          </cell>
          <cell r="B2329" t="str">
            <v>SUDECAP</v>
          </cell>
          <cell r="C2329" t="str">
            <v>CARGA MANUAL SOBRE CAMINHOES</v>
          </cell>
          <cell r="L2329" t="str">
            <v>M3</v>
          </cell>
          <cell r="M2329">
            <v>23.31</v>
          </cell>
        </row>
        <row r="2330">
          <cell r="A2330" t="str">
            <v>40.32.41</v>
          </cell>
          <cell r="B2330" t="str">
            <v>SUDECAP</v>
          </cell>
          <cell r="C2330" t="str">
            <v>CARGA MECANICA SOBRE CAMINHOES</v>
          </cell>
          <cell r="L2330" t="str">
            <v>M3</v>
          </cell>
          <cell r="M2330">
            <v>2.93</v>
          </cell>
        </row>
        <row r="2331">
          <cell r="A2331" t="str">
            <v>40.33</v>
          </cell>
          <cell r="B2331" t="str">
            <v>SUDECAP</v>
          </cell>
          <cell r="C2331" t="str">
            <v>CONCRETO DE REGULARIZACAO</v>
          </cell>
        </row>
        <row r="2332">
          <cell r="A2332" t="str">
            <v>40.33.01</v>
          </cell>
          <cell r="B2332" t="str">
            <v>SUDECAP</v>
          </cell>
          <cell r="C2332" t="str">
            <v>TRACO 1;3;6, FORNEC.E LANCAMENTO SOBRE ENROCAMENTO</v>
          </cell>
          <cell r="L2332" t="str">
            <v>M3</v>
          </cell>
          <cell r="M2332">
            <v>609.73</v>
          </cell>
        </row>
        <row r="2333">
          <cell r="A2333" t="str">
            <v>40.34</v>
          </cell>
          <cell r="B2333" t="str">
            <v>SUDECAP</v>
          </cell>
          <cell r="C2333" t="str">
            <v>TRANSPORTE</v>
          </cell>
        </row>
        <row r="2334">
          <cell r="A2334" t="str">
            <v>40.34.01</v>
          </cell>
          <cell r="B2334" t="str">
            <v>SUDECAP</v>
          </cell>
          <cell r="C2334" t="str">
            <v>TRANSPORTE DMT &lt;= 10KM</v>
          </cell>
          <cell r="L2334" t="str">
            <v>TxKM</v>
          </cell>
          <cell r="M2334">
            <v>1.43</v>
          </cell>
        </row>
        <row r="2335">
          <cell r="A2335" t="str">
            <v>40.34.02</v>
          </cell>
          <cell r="B2335" t="str">
            <v>SUDECAP</v>
          </cell>
          <cell r="C2335" t="str">
            <v>TRANSPORTE DMT &gt; 10 KM</v>
          </cell>
          <cell r="L2335" t="str">
            <v>TxKM</v>
          </cell>
          <cell r="M2335">
            <v>1.01</v>
          </cell>
        </row>
        <row r="2336">
          <cell r="A2336" t="str">
            <v>40.37</v>
          </cell>
          <cell r="B2336" t="str">
            <v>SUDECAP</v>
          </cell>
          <cell r="C2336" t="str">
            <v>CONCRETO ASFALTICO</v>
          </cell>
        </row>
        <row r="2337">
          <cell r="A2337" t="str">
            <v>40.37.15</v>
          </cell>
          <cell r="B2337" t="str">
            <v>SUDECAP</v>
          </cell>
          <cell r="C2337" t="str">
            <v>PRE-MISTURADO A FRIO RL-1C- PREPARO, EXCL. TRANSP.</v>
          </cell>
          <cell r="L2337" t="str">
            <v>T</v>
          </cell>
          <cell r="M2337">
            <v>286.83</v>
          </cell>
        </row>
        <row r="2338">
          <cell r="A2338" t="str">
            <v>40.39</v>
          </cell>
          <cell r="B2338" t="str">
            <v>SUDECAP</v>
          </cell>
          <cell r="C2338" t="str">
            <v>TRABALHOS LACUSTRES</v>
          </cell>
        </row>
        <row r="2339">
          <cell r="A2339" t="str">
            <v>40.39.01</v>
          </cell>
          <cell r="B2339" t="str">
            <v>SUDECAP</v>
          </cell>
          <cell r="C2339" t="str">
            <v>ROCAMENTO E TRANSP.&lt;20M-VEGETACAO MARGINAL A LAGOA</v>
          </cell>
          <cell r="L2339" t="str">
            <v>M2</v>
          </cell>
          <cell r="M2339">
            <v>3.22</v>
          </cell>
        </row>
        <row r="2340">
          <cell r="A2340" t="str">
            <v>40.39.05</v>
          </cell>
          <cell r="B2340" t="str">
            <v>SUDECAP</v>
          </cell>
          <cell r="C2340" t="str">
            <v>CARGA MANUAL DE VEGETACAO SOBRE CAMINHAO</v>
          </cell>
          <cell r="L2340" t="str">
            <v>M3</v>
          </cell>
          <cell r="M2340">
            <v>21.54</v>
          </cell>
        </row>
        <row r="2341">
          <cell r="A2341" t="str">
            <v>40.39.06</v>
          </cell>
          <cell r="B2341" t="str">
            <v>SUDECAP</v>
          </cell>
          <cell r="C2341" t="str">
            <v>DESCARGA E ESPALHAMENTO DE BOTA FORA</v>
          </cell>
          <cell r="L2341" t="str">
            <v>M3</v>
          </cell>
          <cell r="M2341">
            <v>7.88</v>
          </cell>
        </row>
        <row r="2342">
          <cell r="A2342" t="str">
            <v>40.39.07</v>
          </cell>
          <cell r="B2342" t="str">
            <v>SUDECAP</v>
          </cell>
          <cell r="C2342" t="str">
            <v>TRANSPORTE DMT &lt;= 5KM</v>
          </cell>
          <cell r="L2342" t="str">
            <v>VG</v>
          </cell>
          <cell r="M2342">
            <v>44.37</v>
          </cell>
        </row>
        <row r="2343">
          <cell r="A2343" t="str">
            <v>40.39.08</v>
          </cell>
          <cell r="B2343" t="str">
            <v>SUDECAP</v>
          </cell>
          <cell r="C2343" t="str">
            <v>TRANSPORTE 5KM&lt; DMT&lt;=10KM</v>
          </cell>
          <cell r="L2343" t="str">
            <v>VG</v>
          </cell>
          <cell r="M2343">
            <v>90.08</v>
          </cell>
        </row>
        <row r="2344">
          <cell r="A2344" t="str">
            <v>40.39.09</v>
          </cell>
          <cell r="B2344" t="str">
            <v>SUDECAP</v>
          </cell>
          <cell r="C2344" t="str">
            <v>TRANSPORTE 10KM&lt;DMT&lt;=15KM</v>
          </cell>
          <cell r="L2344" t="str">
            <v>VG</v>
          </cell>
          <cell r="M2344">
            <v>134.45</v>
          </cell>
        </row>
        <row r="2345">
          <cell r="A2345" t="str">
            <v>40.39.10</v>
          </cell>
          <cell r="B2345" t="str">
            <v>SUDECAP</v>
          </cell>
          <cell r="C2345" t="str">
            <v>TRANSPORTE 15KM&lt;DMT&lt;=20KM</v>
          </cell>
          <cell r="L2345" t="str">
            <v>VG</v>
          </cell>
          <cell r="M2345">
            <v>178.82</v>
          </cell>
        </row>
        <row r="2346">
          <cell r="A2346" t="str">
            <v>40.40</v>
          </cell>
          <cell r="B2346" t="str">
            <v>SUDECAP</v>
          </cell>
          <cell r="C2346" t="str">
            <v>FORNECIMENTO E LANCAMENTO DE MATERIAL DRENANTE</v>
          </cell>
        </row>
        <row r="2347">
          <cell r="A2347" t="str">
            <v>40.40.01</v>
          </cell>
          <cell r="B2347" t="str">
            <v>SUDECAP</v>
          </cell>
          <cell r="C2347" t="str">
            <v>AREIA (COM ADENSAMENTO HIDRAULICO)</v>
          </cell>
          <cell r="L2347" t="str">
            <v>M3</v>
          </cell>
          <cell r="M2347">
            <v>205.7</v>
          </cell>
        </row>
        <row r="2348">
          <cell r="A2348" t="str">
            <v>40.41</v>
          </cell>
          <cell r="B2348" t="str">
            <v>SUDECAP</v>
          </cell>
          <cell r="C2348" t="str">
            <v>MANTA DRENANTE GEOTEXTIL</v>
          </cell>
        </row>
        <row r="2349">
          <cell r="A2349" t="str">
            <v>40.41.01</v>
          </cell>
          <cell r="B2349" t="str">
            <v>SUDECAP</v>
          </cell>
          <cell r="C2349" t="str">
            <v>MANTA GEOTEXTIL - 300G/M2 - RES. TRACAO &gt;= 16KN/M</v>
          </cell>
          <cell r="L2349" t="str">
            <v>M2</v>
          </cell>
          <cell r="M2349">
            <v>5.13</v>
          </cell>
        </row>
        <row r="2350">
          <cell r="A2350" t="str">
            <v>40.42</v>
          </cell>
          <cell r="B2350" t="str">
            <v>SUDECAP</v>
          </cell>
          <cell r="C2350" t="str">
            <v>DRENO BARBACÂ</v>
          </cell>
        </row>
        <row r="2351">
          <cell r="A2351" t="str">
            <v>40.42.01</v>
          </cell>
          <cell r="B2351" t="str">
            <v>SUDECAP</v>
          </cell>
          <cell r="C2351" t="str">
            <v>DRENO BARBACÃ DN 50 MM E COMPRIMENTO DE 0,50M</v>
          </cell>
          <cell r="L2351" t="str">
            <v>UN</v>
          </cell>
          <cell r="M2351">
            <v>9.22</v>
          </cell>
        </row>
        <row r="2352">
          <cell r="A2352" t="str">
            <v>40.43</v>
          </cell>
          <cell r="B2352" t="str">
            <v>SUDECAP</v>
          </cell>
          <cell r="C2352" t="str">
            <v>CORTE MECÂNICO EM CONCRETO/ASFALTO</v>
          </cell>
        </row>
        <row r="2353">
          <cell r="A2353" t="str">
            <v>40.43.01</v>
          </cell>
          <cell r="B2353" t="str">
            <v>SUDECAP</v>
          </cell>
          <cell r="C2353" t="str">
            <v>CORTE MECAN. C/ SERRA CIRCULAR EM CONCRETO/ASFALTO</v>
          </cell>
          <cell r="L2353" t="str">
            <v>M</v>
          </cell>
          <cell r="M2353">
            <v>1.83</v>
          </cell>
        </row>
        <row r="2354">
          <cell r="A2354" t="str">
            <v>40.60</v>
          </cell>
          <cell r="B2354" t="str">
            <v>SUDECAP</v>
          </cell>
          <cell r="C2354" t="str">
            <v>SERVICOS AUXILIARES - BARRACAO DE OBRA</v>
          </cell>
        </row>
        <row r="2355">
          <cell r="A2355" t="str">
            <v>40.60.35</v>
          </cell>
          <cell r="B2355" t="str">
            <v>SUDECAP</v>
          </cell>
          <cell r="C2355" t="str">
            <v>INSTALACAO HIDRAULICA - ESCRITORIO EMPREITEIRA</v>
          </cell>
          <cell r="L2355" t="str">
            <v>UN</v>
          </cell>
          <cell r="M2355">
            <v>1111.99</v>
          </cell>
        </row>
        <row r="2356">
          <cell r="A2356" t="str">
            <v>40.60.37</v>
          </cell>
          <cell r="B2356" t="str">
            <v>SUDECAP</v>
          </cell>
          <cell r="C2356" t="str">
            <v>INSTALACAO ELETRICA - ESCR.EMPR/DEPOSITO/VESTIARIO</v>
          </cell>
          <cell r="L2356" t="str">
            <v>UN</v>
          </cell>
          <cell r="M2356">
            <v>511.28</v>
          </cell>
        </row>
        <row r="2357">
          <cell r="A2357" t="str">
            <v>40.60.40</v>
          </cell>
          <cell r="B2357" t="str">
            <v>SUDECAP</v>
          </cell>
          <cell r="C2357" t="str">
            <v>INSTALACAO HIDRAULICA - VESTIARIO</v>
          </cell>
          <cell r="L2357" t="str">
            <v>UN</v>
          </cell>
          <cell r="M2357">
            <v>2073.49</v>
          </cell>
        </row>
        <row r="2358">
          <cell r="A2358" t="str">
            <v>40.60.50</v>
          </cell>
          <cell r="B2358" t="str">
            <v>SUDECAP</v>
          </cell>
          <cell r="C2358" t="str">
            <v>INSTALAÇAO ELETRICA - ESCRITORIO TIPO I</v>
          </cell>
          <cell r="L2358" t="str">
            <v>UN</v>
          </cell>
          <cell r="M2358">
            <v>572.21</v>
          </cell>
        </row>
        <row r="2359">
          <cell r="A2359" t="str">
            <v>40.60.51</v>
          </cell>
          <cell r="B2359" t="str">
            <v>SUDECAP</v>
          </cell>
          <cell r="C2359" t="str">
            <v>INSTALAÇAO ELETRICA - ESCRITORIO TIPO II</v>
          </cell>
          <cell r="L2359" t="str">
            <v>UN</v>
          </cell>
          <cell r="M2359">
            <v>428.47</v>
          </cell>
        </row>
        <row r="2360">
          <cell r="A2360" t="str">
            <v>40.60.52</v>
          </cell>
          <cell r="B2360" t="str">
            <v>SUDECAP</v>
          </cell>
          <cell r="C2360" t="str">
            <v>INSTALAÇAO ELETRICA - VESTIARIO TIPO I</v>
          </cell>
          <cell r="L2360" t="str">
            <v>UN</v>
          </cell>
          <cell r="M2360">
            <v>257.27</v>
          </cell>
        </row>
        <row r="2361">
          <cell r="A2361" t="str">
            <v>40.60.53</v>
          </cell>
          <cell r="B2361" t="str">
            <v>SUDECAP</v>
          </cell>
          <cell r="C2361" t="str">
            <v>INSTALAÇAO ELETRICA - VESTIARIO TIPO II</v>
          </cell>
          <cell r="L2361" t="str">
            <v>UN</v>
          </cell>
          <cell r="M2361">
            <v>404.48</v>
          </cell>
        </row>
        <row r="2362">
          <cell r="A2362" t="str">
            <v>40.60.54</v>
          </cell>
          <cell r="B2362" t="str">
            <v>SUDECAP</v>
          </cell>
          <cell r="C2362" t="str">
            <v>INSTALAÇAO ELETRICA - VESTIARIO TIPO III</v>
          </cell>
          <cell r="L2362" t="str">
            <v>UN</v>
          </cell>
          <cell r="M2362">
            <v>555.04</v>
          </cell>
        </row>
        <row r="2363">
          <cell r="A2363" t="str">
            <v>40.60.55</v>
          </cell>
          <cell r="B2363" t="str">
            <v>SUDECAP</v>
          </cell>
          <cell r="C2363" t="str">
            <v>INSTALAÇA0 ELETRICA - DEPOSITO TIPO I</v>
          </cell>
          <cell r="L2363" t="str">
            <v>UN</v>
          </cell>
          <cell r="M2363">
            <v>195.6</v>
          </cell>
        </row>
        <row r="2364">
          <cell r="A2364" t="str">
            <v>40.60.56</v>
          </cell>
          <cell r="B2364" t="str">
            <v>SUDECAP</v>
          </cell>
          <cell r="C2364" t="str">
            <v>INSTALAÇAO ELETRICA - DEPOSITO TIPO II</v>
          </cell>
          <cell r="L2364" t="str">
            <v>UN</v>
          </cell>
          <cell r="M2364">
            <v>235.56</v>
          </cell>
        </row>
        <row r="2365">
          <cell r="A2365" t="str">
            <v>40.60.57</v>
          </cell>
          <cell r="B2365" t="str">
            <v>SUDECAP</v>
          </cell>
          <cell r="C2365" t="str">
            <v>INSTALAÇAO ELETRICA - DEPOSITO TIPO III</v>
          </cell>
          <cell r="L2365" t="str">
            <v>UN</v>
          </cell>
          <cell r="M2365">
            <v>344.13</v>
          </cell>
        </row>
        <row r="2366">
          <cell r="A2366" t="str">
            <v>40.60.58</v>
          </cell>
          <cell r="B2366" t="str">
            <v>SUDECAP</v>
          </cell>
          <cell r="C2366" t="str">
            <v>INSTALAÇAO ELETRICA - SANITARIO TIPO I</v>
          </cell>
          <cell r="L2366" t="str">
            <v>UN</v>
          </cell>
          <cell r="M2366">
            <v>280.48</v>
          </cell>
        </row>
        <row r="2367">
          <cell r="A2367" t="str">
            <v>40.60.59</v>
          </cell>
          <cell r="B2367" t="str">
            <v>SUDECAP</v>
          </cell>
          <cell r="C2367" t="str">
            <v>INSTALAÇAO ELETRICA - SANITARIO TIPO II</v>
          </cell>
          <cell r="L2367" t="str">
            <v>UN</v>
          </cell>
          <cell r="M2367">
            <v>359.82</v>
          </cell>
        </row>
        <row r="2368">
          <cell r="A2368" t="str">
            <v>40.60.60</v>
          </cell>
          <cell r="B2368" t="str">
            <v>SUDECAP</v>
          </cell>
          <cell r="C2368" t="str">
            <v>INSTALAÇAO ELETRICA - SANITARIO TIPO III</v>
          </cell>
          <cell r="L2368" t="str">
            <v>UN</v>
          </cell>
          <cell r="M2368">
            <v>501.19</v>
          </cell>
        </row>
        <row r="2369">
          <cell r="A2369" t="str">
            <v>40.60.61</v>
          </cell>
          <cell r="B2369" t="str">
            <v>SUDECAP</v>
          </cell>
          <cell r="C2369" t="str">
            <v>INSTALAÇAO ELETRICA - REFEITORIO TIPO I</v>
          </cell>
          <cell r="L2369" t="str">
            <v>UN</v>
          </cell>
          <cell r="M2369">
            <v>235.59</v>
          </cell>
        </row>
        <row r="2370">
          <cell r="A2370" t="str">
            <v>40.60.62</v>
          </cell>
          <cell r="B2370" t="str">
            <v>SUDECAP</v>
          </cell>
          <cell r="C2370" t="str">
            <v>INSTALAÇAO ELETRICA - REFEITORIO TIPO II</v>
          </cell>
          <cell r="L2370" t="str">
            <v>UN</v>
          </cell>
          <cell r="M2370">
            <v>339.27</v>
          </cell>
        </row>
        <row r="2371">
          <cell r="A2371" t="str">
            <v>40.60.70</v>
          </cell>
          <cell r="B2371" t="str">
            <v>SUDECAP</v>
          </cell>
          <cell r="C2371" t="str">
            <v>INSTALAÇAO HIDRAULICA - ESCRITORIO TIPO I E II</v>
          </cell>
          <cell r="L2371" t="str">
            <v>UN</v>
          </cell>
          <cell r="M2371">
            <v>702.06</v>
          </cell>
        </row>
        <row r="2372">
          <cell r="A2372" t="str">
            <v>40.60.71</v>
          </cell>
          <cell r="B2372" t="str">
            <v>SUDECAP</v>
          </cell>
          <cell r="C2372" t="str">
            <v>INSTALAÇAO HIDRAULICA - SANITARIO TIPO I</v>
          </cell>
          <cell r="L2372" t="str">
            <v>UN</v>
          </cell>
          <cell r="M2372">
            <v>1022.65</v>
          </cell>
        </row>
        <row r="2373">
          <cell r="A2373" t="str">
            <v>40.60.72</v>
          </cell>
          <cell r="B2373" t="str">
            <v>SUDECAP</v>
          </cell>
          <cell r="C2373" t="str">
            <v>INSTALAÇAO HIDROSANITARIA TIPO II</v>
          </cell>
          <cell r="L2373" t="str">
            <v>UN</v>
          </cell>
          <cell r="M2373">
            <v>1676.07</v>
          </cell>
        </row>
        <row r="2374">
          <cell r="A2374" t="str">
            <v>40.60.73</v>
          </cell>
          <cell r="B2374" t="str">
            <v>SUDECAP</v>
          </cell>
          <cell r="C2374" t="str">
            <v>INSTALAÇAO HIDROSANITARIA - SANITARIO TIPO III</v>
          </cell>
          <cell r="L2374" t="str">
            <v>UN</v>
          </cell>
          <cell r="M2374">
            <v>2564.87</v>
          </cell>
        </row>
        <row r="2375">
          <cell r="A2375" t="str">
            <v>40.60.74</v>
          </cell>
          <cell r="B2375" t="str">
            <v>SUDECAP</v>
          </cell>
          <cell r="C2375" t="str">
            <v>INSTALAÇAO HIDROSANITARIA - REFEITORIO I E II</v>
          </cell>
          <cell r="L2375" t="str">
            <v>UN</v>
          </cell>
          <cell r="M2375">
            <v>321.83</v>
          </cell>
        </row>
        <row r="2376">
          <cell r="A2376" t="str">
            <v>40.70</v>
          </cell>
          <cell r="B2376" t="str">
            <v>SUDECAP</v>
          </cell>
          <cell r="C2376" t="str">
            <v>PINTURA</v>
          </cell>
        </row>
        <row r="2377">
          <cell r="A2377" t="str">
            <v>40.70.01</v>
          </cell>
          <cell r="B2377" t="str">
            <v>SUDECAP</v>
          </cell>
          <cell r="C2377" t="str">
            <v>CAIAÇÃO LISA SOBRE REBOCO OU CONCRETO</v>
          </cell>
          <cell r="L2377" t="str">
            <v>M2</v>
          </cell>
          <cell r="M2377">
            <v>8.87</v>
          </cell>
        </row>
        <row r="2378">
          <cell r="A2378" t="str">
            <v>40.70.10</v>
          </cell>
          <cell r="B2378" t="str">
            <v>SUDECAP</v>
          </cell>
          <cell r="C2378" t="str">
            <v>LATEX SEM MASSA</v>
          </cell>
          <cell r="L2378" t="str">
            <v>M2</v>
          </cell>
          <cell r="M2378">
            <v>11.47</v>
          </cell>
        </row>
        <row r="2379">
          <cell r="A2379" t="str">
            <v>40.70.20</v>
          </cell>
          <cell r="B2379" t="str">
            <v>SUDECAP</v>
          </cell>
          <cell r="C2379" t="str">
            <v>OLEO SOBRE ESQUADRIA DE MADEIRA</v>
          </cell>
          <cell r="L2379" t="str">
            <v>M2</v>
          </cell>
          <cell r="M2379">
            <v>20.4</v>
          </cell>
        </row>
        <row r="2380">
          <cell r="A2380" t="str">
            <v>40.70.21</v>
          </cell>
          <cell r="B2380" t="str">
            <v>SUDECAP</v>
          </cell>
          <cell r="C2380" t="str">
            <v>OLEO S/MASSA SOBRE PEÇAS E FORRO MADEIRA</v>
          </cell>
          <cell r="L2380" t="str">
            <v>M2</v>
          </cell>
          <cell r="M2380">
            <v>18.42</v>
          </cell>
        </row>
        <row r="2381">
          <cell r="A2381" t="str">
            <v>40.70.24</v>
          </cell>
          <cell r="B2381" t="str">
            <v>SUDECAP</v>
          </cell>
          <cell r="C2381" t="str">
            <v>OLEO C/ 1 DEMÃO DE ZARCÃO SOBRE SERRALHERIA</v>
          </cell>
          <cell r="L2381" t="str">
            <v>M2</v>
          </cell>
          <cell r="M2381">
            <v>18.37</v>
          </cell>
        </row>
        <row r="2382">
          <cell r="A2382" t="str">
            <v>40.70.25</v>
          </cell>
          <cell r="B2382" t="str">
            <v>SUDECAP</v>
          </cell>
          <cell r="C2382" t="str">
            <v>OLEO C/1 DEMÃO DE ZARCÃO SOBRE PEÇAS METÁLICAS</v>
          </cell>
          <cell r="L2382" t="str">
            <v>M2</v>
          </cell>
          <cell r="M2382">
            <v>22.32</v>
          </cell>
        </row>
        <row r="2383">
          <cell r="A2383" t="str">
            <v>40.70.26</v>
          </cell>
          <cell r="B2383" t="str">
            <v>SUDECAP</v>
          </cell>
          <cell r="C2383" t="str">
            <v>OLEO SOBRE SERRALHERIA</v>
          </cell>
          <cell r="L2383" t="str">
            <v>M2</v>
          </cell>
          <cell r="M2383">
            <v>15.91</v>
          </cell>
        </row>
        <row r="2384">
          <cell r="A2384" t="str">
            <v>40.70.27</v>
          </cell>
          <cell r="B2384" t="str">
            <v>SUDECAP</v>
          </cell>
          <cell r="C2384" t="str">
            <v>OLEO SOBRE PEÇAS E SUPERFICIES METÁLICAS</v>
          </cell>
          <cell r="L2384" t="str">
            <v>M2</v>
          </cell>
          <cell r="M2384">
            <v>17.33</v>
          </cell>
        </row>
        <row r="2385">
          <cell r="A2385" t="str">
            <v>40.80</v>
          </cell>
          <cell r="B2385" t="str">
            <v>SUDECAP</v>
          </cell>
          <cell r="C2385" t="str">
            <v>SERVIÇOS AUXILIARES - COPASA</v>
          </cell>
        </row>
        <row r="2386">
          <cell r="A2386" t="str">
            <v>40.80.30</v>
          </cell>
          <cell r="B2386" t="str">
            <v>SUDECAP</v>
          </cell>
          <cell r="C2386" t="str">
            <v>TAMPAO DE FERRO FUNDIDO T5</v>
          </cell>
          <cell r="L2386" t="str">
            <v>M</v>
          </cell>
          <cell r="M2386">
            <v>209.15</v>
          </cell>
        </row>
        <row r="2387">
          <cell r="A2387" t="str">
            <v>40.80.35</v>
          </cell>
          <cell r="B2387" t="str">
            <v>SUDECAP</v>
          </cell>
          <cell r="C2387" t="str">
            <v>TAMPAO DE FERRO FUNDIDO T 109</v>
          </cell>
          <cell r="L2387" t="str">
            <v>UN</v>
          </cell>
          <cell r="M2387">
            <v>532.33</v>
          </cell>
        </row>
        <row r="2388">
          <cell r="A2388" t="str">
            <v>40.80.50</v>
          </cell>
          <cell r="B2388" t="str">
            <v>SUDECAP</v>
          </cell>
          <cell r="C2388" t="str">
            <v>LASTRO DE PEDRA BRITADA</v>
          </cell>
          <cell r="L2388" t="str">
            <v>M3</v>
          </cell>
          <cell r="M2388">
            <v>196.07</v>
          </cell>
        </row>
        <row r="2389">
          <cell r="A2389" t="str">
            <v>40.80.55</v>
          </cell>
          <cell r="B2389" t="str">
            <v>SUDECAP</v>
          </cell>
          <cell r="C2389" t="str">
            <v>ESTRUTURA DE ESCORAMENTO TIPO PONTALETEAMENTO</v>
          </cell>
          <cell r="L2389" t="str">
            <v>M2</v>
          </cell>
          <cell r="M2389">
            <v>13.84</v>
          </cell>
        </row>
        <row r="2390">
          <cell r="A2390" t="str">
            <v>40.80.56</v>
          </cell>
          <cell r="B2390" t="str">
            <v>SUDECAP</v>
          </cell>
          <cell r="C2390" t="str">
            <v>EQUIPE DE ESGOTO PARA REDE E LIGACAO</v>
          </cell>
          <cell r="L2390" t="str">
            <v>H</v>
          </cell>
          <cell r="M2390">
            <v>122.69</v>
          </cell>
        </row>
        <row r="2391">
          <cell r="A2391" t="str">
            <v>40.87</v>
          </cell>
          <cell r="B2391" t="str">
            <v>SUDECAP</v>
          </cell>
          <cell r="C2391" t="str">
            <v>TUBO CONC.ARMADO JUNTA ELASTICA,NBR8890 CLASSE EA2</v>
          </cell>
        </row>
        <row r="2392">
          <cell r="A2392" t="str">
            <v>40.87.04</v>
          </cell>
          <cell r="B2392" t="str">
            <v>SUDECAP</v>
          </cell>
          <cell r="C2392" t="str">
            <v>DN= 400 MM</v>
          </cell>
          <cell r="L2392" t="str">
            <v>M</v>
          </cell>
          <cell r="M2392">
            <v>202.57</v>
          </cell>
        </row>
        <row r="2393">
          <cell r="A2393" t="str">
            <v>40.87.05</v>
          </cell>
          <cell r="B2393" t="str">
            <v>SUDECAP</v>
          </cell>
          <cell r="C2393" t="str">
            <v>DN= 500 MM</v>
          </cell>
          <cell r="L2393" t="str">
            <v>M</v>
          </cell>
          <cell r="M2393">
            <v>282.18</v>
          </cell>
        </row>
        <row r="2394">
          <cell r="A2394" t="str">
            <v>40.87.06</v>
          </cell>
          <cell r="B2394" t="str">
            <v>SUDECAP</v>
          </cell>
          <cell r="C2394" t="str">
            <v>DN= 600 MM</v>
          </cell>
          <cell r="L2394" t="str">
            <v>M</v>
          </cell>
          <cell r="M2394">
            <v>325.76</v>
          </cell>
        </row>
        <row r="2395">
          <cell r="A2395" t="str">
            <v>40.87.08</v>
          </cell>
          <cell r="B2395" t="str">
            <v>SUDECAP</v>
          </cell>
          <cell r="C2395" t="str">
            <v>DN= 800 MM</v>
          </cell>
          <cell r="L2395" t="str">
            <v>M</v>
          </cell>
          <cell r="M2395">
            <v>503.64</v>
          </cell>
        </row>
        <row r="2396">
          <cell r="A2396" t="str">
            <v>40.87.10</v>
          </cell>
          <cell r="B2396" t="str">
            <v>SUDECAP</v>
          </cell>
          <cell r="C2396" t="str">
            <v>DN= 1000 MM</v>
          </cell>
          <cell r="L2396" t="str">
            <v>M</v>
          </cell>
          <cell r="M2396">
            <v>695.58</v>
          </cell>
        </row>
        <row r="2397">
          <cell r="A2397" t="str">
            <v>40.87.15</v>
          </cell>
          <cell r="B2397" t="str">
            <v>SUDECAP</v>
          </cell>
          <cell r="C2397" t="str">
            <v>DN= 1500 MM</v>
          </cell>
          <cell r="L2397" t="str">
            <v>M</v>
          </cell>
          <cell r="M2397">
            <v>1218.55</v>
          </cell>
        </row>
        <row r="2398">
          <cell r="A2398" t="str">
            <v>41</v>
          </cell>
          <cell r="C2398" t="str">
            <v>INSTALACOES DA OBRA</v>
          </cell>
        </row>
        <row r="2399">
          <cell r="A2399" t="str">
            <v>41.01</v>
          </cell>
          <cell r="B2399" t="str">
            <v>SUDECAP</v>
          </cell>
          <cell r="C2399" t="str">
            <v>ESCRITORIOS</v>
          </cell>
        </row>
        <row r="2400">
          <cell r="A2400" t="str">
            <v>41.01.01</v>
          </cell>
          <cell r="B2400" t="str">
            <v>SUDECAP</v>
          </cell>
          <cell r="C2400" t="str">
            <v>ESCRITORIO DA EMPREITEIRA</v>
          </cell>
          <cell r="L2400" t="str">
            <v>M2</v>
          </cell>
          <cell r="M2400">
            <v>511.15</v>
          </cell>
        </row>
        <row r="2401">
          <cell r="A2401" t="str">
            <v>41.01.02</v>
          </cell>
          <cell r="B2401" t="str">
            <v>SUDECAP</v>
          </cell>
          <cell r="C2401" t="str">
            <v>VESTIARIO/SANITARIO</v>
          </cell>
          <cell r="L2401" t="str">
            <v>M2</v>
          </cell>
          <cell r="M2401">
            <v>735.24</v>
          </cell>
        </row>
        <row r="2402">
          <cell r="A2402" t="str">
            <v>41.01.03</v>
          </cell>
          <cell r="B2402" t="str">
            <v>SUDECAP</v>
          </cell>
          <cell r="C2402" t="str">
            <v>BARRACAO DE PESSOAL</v>
          </cell>
          <cell r="L2402" t="str">
            <v>M2</v>
          </cell>
          <cell r="M2402">
            <v>418.72</v>
          </cell>
        </row>
        <row r="2403">
          <cell r="A2403" t="str">
            <v>41.01.04</v>
          </cell>
          <cell r="B2403" t="str">
            <v>SUDECAP</v>
          </cell>
          <cell r="C2403" t="str">
            <v>DEPOSITO E FERRAMENTARIA</v>
          </cell>
          <cell r="L2403" t="str">
            <v>M2</v>
          </cell>
          <cell r="M2403">
            <v>418.72</v>
          </cell>
        </row>
        <row r="2404">
          <cell r="A2404" t="str">
            <v>41.02</v>
          </cell>
          <cell r="B2404" t="str">
            <v>SUDECAP</v>
          </cell>
          <cell r="C2404" t="str">
            <v>INSTALACAO PROVISORIA DE AGUA E ENERGIA</v>
          </cell>
        </row>
        <row r="2405">
          <cell r="A2405" t="str">
            <v>41.02.01</v>
          </cell>
          <cell r="B2405" t="str">
            <v>SUDECAP</v>
          </cell>
          <cell r="C2405" t="str">
            <v>INSTALACAO PROVISORIA DE AGUA</v>
          </cell>
          <cell r="L2405" t="str">
            <v>UN</v>
          </cell>
          <cell r="M2405">
            <v>301.83</v>
          </cell>
        </row>
        <row r="2406">
          <cell r="A2406" t="str">
            <v>42</v>
          </cell>
          <cell r="C2406" t="str">
            <v>DESPESAS FIXAS DIVERSAS</v>
          </cell>
        </row>
        <row r="2407">
          <cell r="A2407" t="str">
            <v>42.02</v>
          </cell>
          <cell r="B2407" t="str">
            <v>SUDECAP</v>
          </cell>
          <cell r="C2407" t="str">
            <v>DESPESAS E TAXAS</v>
          </cell>
        </row>
        <row r="2408">
          <cell r="A2408" t="str">
            <v>42.02.08</v>
          </cell>
          <cell r="B2408" t="str">
            <v>SUDECAP</v>
          </cell>
          <cell r="C2408" t="str">
            <v>COPIA HEROGRAFICA FORMATO A1</v>
          </cell>
          <cell r="L2408" t="str">
            <v>UN</v>
          </cell>
          <cell r="M2408">
            <v>3</v>
          </cell>
        </row>
        <row r="2409">
          <cell r="A2409" t="str">
            <v>42.02.09</v>
          </cell>
          <cell r="B2409" t="str">
            <v>SUDECAP</v>
          </cell>
          <cell r="C2409" t="str">
            <v>COPIA XEROX A4 OU OFICIO</v>
          </cell>
          <cell r="L2409" t="str">
            <v>UN</v>
          </cell>
          <cell r="M2409">
            <v>0.15</v>
          </cell>
        </row>
        <row r="2410">
          <cell r="A2410" t="str">
            <v>42.03</v>
          </cell>
          <cell r="B2410" t="str">
            <v>SUDECAP</v>
          </cell>
          <cell r="C2410" t="str">
            <v>EQUIPAMENTOS COMPLEMENTARES</v>
          </cell>
        </row>
        <row r="2411">
          <cell r="A2411" t="str">
            <v>42.03.01</v>
          </cell>
          <cell r="B2411" t="str">
            <v>SUDECAP</v>
          </cell>
          <cell r="C2411" t="str">
            <v>ANDAIME COM ESTRADOS</v>
          </cell>
          <cell r="L2411" t="str">
            <v>M2MES</v>
          </cell>
          <cell r="M2411">
            <v>11</v>
          </cell>
        </row>
        <row r="2412">
          <cell r="A2412" t="str">
            <v>43</v>
          </cell>
          <cell r="C2412" t="str">
            <v>SERVICOS TECNICOS</v>
          </cell>
        </row>
        <row r="2413">
          <cell r="A2413" t="str">
            <v>43.01</v>
          </cell>
          <cell r="B2413" t="str">
            <v>SUDECAP</v>
          </cell>
          <cell r="C2413" t="str">
            <v>TOPOGRAFIA</v>
          </cell>
        </row>
        <row r="2414">
          <cell r="A2414" t="str">
            <v>43.01.01</v>
          </cell>
          <cell r="B2414" t="str">
            <v>SUDECAP</v>
          </cell>
          <cell r="C2414" t="str">
            <v>EQUIPE DE TOPOGRAFIA - PROJETO</v>
          </cell>
          <cell r="L2414" t="str">
            <v>MES</v>
          </cell>
          <cell r="M2414">
            <v>17478.19</v>
          </cell>
        </row>
        <row r="2415">
          <cell r="A2415" t="str">
            <v>43.01.03</v>
          </cell>
          <cell r="B2415" t="str">
            <v>SUDECAP</v>
          </cell>
          <cell r="C2415" t="str">
            <v>EQUIPE DE TOPOGRAFIA - OBRA</v>
          </cell>
          <cell r="L2415" t="str">
            <v>MES</v>
          </cell>
          <cell r="M2415">
            <v>17713.13</v>
          </cell>
        </row>
        <row r="2416">
          <cell r="A2416" t="str">
            <v>43.02</v>
          </cell>
          <cell r="C2416" t="str">
            <v>EQUIPAMENTOS PARA CONSULTORIA</v>
          </cell>
        </row>
        <row r="2417">
          <cell r="A2417" t="str">
            <v>43.02.01</v>
          </cell>
          <cell r="B2417" t="str">
            <v>SUDECAP</v>
          </cell>
          <cell r="C2417" t="str">
            <v>EQUIPAMENTOS E MATERIAIS PARA ELABORAÇÃO DE CADASTROS</v>
          </cell>
          <cell r="L2417" t="str">
            <v>DIA</v>
          </cell>
          <cell r="M2417">
            <v>3.17</v>
          </cell>
        </row>
        <row r="2418">
          <cell r="A2418" t="str">
            <v>44</v>
          </cell>
          <cell r="C2418" t="str">
            <v>ADMINISTRACAO DA OBRA</v>
          </cell>
        </row>
        <row r="2419">
          <cell r="A2419" t="str">
            <v>44.01</v>
          </cell>
          <cell r="B2419" t="str">
            <v>SUDECAP</v>
          </cell>
          <cell r="C2419" t="str">
            <v>MAO DE OBRA</v>
          </cell>
        </row>
        <row r="2420">
          <cell r="A2420" t="str">
            <v>44.01.01</v>
          </cell>
          <cell r="B2420" t="str">
            <v>SUDECAP</v>
          </cell>
          <cell r="C2420" t="str">
            <v>ENGENHEIRO SENIOR</v>
          </cell>
          <cell r="L2420" t="str">
            <v>MES</v>
          </cell>
          <cell r="M2420">
            <v>20021.94</v>
          </cell>
        </row>
        <row r="2421">
          <cell r="A2421" t="str">
            <v>44.01.02</v>
          </cell>
          <cell r="B2421" t="str">
            <v>SUDECAP</v>
          </cell>
          <cell r="C2421" t="str">
            <v>ENGENHEIRO INTERMEDIARIO</v>
          </cell>
          <cell r="L2421" t="str">
            <v>MES</v>
          </cell>
          <cell r="M2421">
            <v>17711.71</v>
          </cell>
        </row>
        <row r="2422">
          <cell r="A2422" t="str">
            <v>44.01.03</v>
          </cell>
          <cell r="B2422" t="str">
            <v>SUDECAP</v>
          </cell>
          <cell r="C2422" t="str">
            <v>ENGENHEIRO JUNIOR</v>
          </cell>
          <cell r="L2422" t="str">
            <v>MES</v>
          </cell>
          <cell r="M2422">
            <v>15401.49</v>
          </cell>
        </row>
        <row r="2423">
          <cell r="A2423" t="str">
            <v>44.01.04</v>
          </cell>
          <cell r="B2423" t="str">
            <v>SUDECAP</v>
          </cell>
          <cell r="C2423" t="str">
            <v>ENGENHEIRO TRAINEE</v>
          </cell>
          <cell r="L2423" t="str">
            <v>MES</v>
          </cell>
          <cell r="M2423">
            <v>10853.43</v>
          </cell>
        </row>
        <row r="2424">
          <cell r="A2424" t="str">
            <v>44.01.05</v>
          </cell>
          <cell r="B2424" t="str">
            <v>SUDECAP</v>
          </cell>
          <cell r="C2424" t="str">
            <v>TECNICO DE SEGURANCA</v>
          </cell>
          <cell r="L2424" t="str">
            <v>MES</v>
          </cell>
          <cell r="M2424">
            <v>5146.7</v>
          </cell>
        </row>
        <row r="2425">
          <cell r="A2425" t="str">
            <v>44.01.06</v>
          </cell>
          <cell r="B2425" t="str">
            <v>SUDECAP</v>
          </cell>
          <cell r="C2425" t="str">
            <v>MESTRE DE OBRAS</v>
          </cell>
          <cell r="L2425" t="str">
            <v>MES</v>
          </cell>
          <cell r="M2425">
            <v>7444.4</v>
          </cell>
        </row>
        <row r="2426">
          <cell r="A2426" t="str">
            <v>44.01.07</v>
          </cell>
          <cell r="B2426" t="str">
            <v>SUDECAP</v>
          </cell>
          <cell r="C2426" t="str">
            <v>ENCARREGADO</v>
          </cell>
          <cell r="L2426" t="str">
            <v>MES</v>
          </cell>
          <cell r="M2426">
            <v>6290</v>
          </cell>
        </row>
        <row r="2427">
          <cell r="A2427" t="str">
            <v>44.01.09</v>
          </cell>
          <cell r="B2427" t="str">
            <v>SUDECAP</v>
          </cell>
          <cell r="C2427" t="str">
            <v>ALMOXARIFE</v>
          </cell>
          <cell r="L2427" t="str">
            <v>MES</v>
          </cell>
          <cell r="M2427">
            <v>3448.4</v>
          </cell>
        </row>
        <row r="2428">
          <cell r="A2428" t="str">
            <v>44.01.10</v>
          </cell>
          <cell r="B2428" t="str">
            <v>SUDECAP</v>
          </cell>
          <cell r="C2428" t="str">
            <v>APONTADOR</v>
          </cell>
          <cell r="L2428" t="str">
            <v>MES</v>
          </cell>
          <cell r="M2428">
            <v>3093.2</v>
          </cell>
        </row>
        <row r="2429">
          <cell r="A2429" t="str">
            <v>44.01.12</v>
          </cell>
          <cell r="B2429" t="str">
            <v>SUDECAP</v>
          </cell>
          <cell r="C2429" t="str">
            <v>SERVENTE</v>
          </cell>
          <cell r="L2429" t="str">
            <v>MES</v>
          </cell>
          <cell r="M2429">
            <v>2590</v>
          </cell>
        </row>
        <row r="2430">
          <cell r="A2430" t="str">
            <v>44.01.14</v>
          </cell>
          <cell r="B2430" t="str">
            <v>SUDECAP</v>
          </cell>
          <cell r="C2430" t="str">
            <v>ENGENHEIRO TRAINEE (CH 6 H/DIA)</v>
          </cell>
          <cell r="L2430" t="str">
            <v>MES</v>
          </cell>
          <cell r="M2430">
            <v>8140.07</v>
          </cell>
        </row>
        <row r="2431">
          <cell r="A2431" t="str">
            <v>44.01.15</v>
          </cell>
          <cell r="B2431" t="str">
            <v>SUDECAP</v>
          </cell>
          <cell r="C2431" t="str">
            <v>ENGENHEIRO TRAINEE (CH 7 H/DIA)</v>
          </cell>
          <cell r="L2431" t="str">
            <v>MES</v>
          </cell>
          <cell r="M2431">
            <v>9835.92</v>
          </cell>
        </row>
        <row r="2432">
          <cell r="A2432" t="str">
            <v>44.01.16</v>
          </cell>
          <cell r="B2432" t="str">
            <v>SUDECAP</v>
          </cell>
          <cell r="C2432" t="str">
            <v>ENGENHEIRO JUNIOR (CH 6 H/DIA)</v>
          </cell>
          <cell r="L2432" t="str">
            <v>MES</v>
          </cell>
          <cell r="M2432">
            <v>11551.12</v>
          </cell>
        </row>
        <row r="2433">
          <cell r="A2433" t="str">
            <v>44.01.17</v>
          </cell>
          <cell r="B2433" t="str">
            <v>SUDECAP</v>
          </cell>
          <cell r="C2433" t="str">
            <v>ENGENHEIRO JUNIOR (CH 7 H/DIA)</v>
          </cell>
          <cell r="L2433" t="str">
            <v>MES</v>
          </cell>
          <cell r="M2433">
            <v>13957.6</v>
          </cell>
        </row>
        <row r="2434">
          <cell r="A2434" t="str">
            <v>44.01.18</v>
          </cell>
          <cell r="B2434" t="str">
            <v>SUDECAP</v>
          </cell>
          <cell r="C2434" t="str">
            <v>ENGENHEIRO INTERMEDIÁRIO (CH 6 H/DIA)</v>
          </cell>
          <cell r="L2434" t="str">
            <v>MES</v>
          </cell>
          <cell r="M2434">
            <v>13283.79</v>
          </cell>
        </row>
        <row r="2435">
          <cell r="A2435" t="str">
            <v>44.01.19</v>
          </cell>
          <cell r="B2435" t="str">
            <v>SUDECAP</v>
          </cell>
          <cell r="C2435" t="str">
            <v>ENGENHEIRO INTERMEDIÁRIO (CH 7 H/DIA)</v>
          </cell>
          <cell r="L2435" t="str">
            <v>MES</v>
          </cell>
          <cell r="M2435">
            <v>16051.24</v>
          </cell>
        </row>
        <row r="2436">
          <cell r="A2436" t="str">
            <v>44.01.20</v>
          </cell>
          <cell r="B2436" t="str">
            <v>SUDECAP</v>
          </cell>
          <cell r="C2436" t="str">
            <v>ENGENHEIRO SENIOR (CH 6 H/DIA)</v>
          </cell>
          <cell r="L2436" t="str">
            <v>MES</v>
          </cell>
          <cell r="M2436">
            <v>15016.45</v>
          </cell>
        </row>
        <row r="2437">
          <cell r="A2437" t="str">
            <v>44.01.21</v>
          </cell>
          <cell r="B2437" t="str">
            <v>SUDECAP</v>
          </cell>
          <cell r="C2437" t="str">
            <v>ENGENHEIRO SENIOR (CH 7 H/DIA)</v>
          </cell>
          <cell r="L2437" t="str">
            <v>MES</v>
          </cell>
          <cell r="M2437">
            <v>18144.88</v>
          </cell>
        </row>
        <row r="2438">
          <cell r="A2438" t="str">
            <v>44.01.22</v>
          </cell>
          <cell r="B2438" t="str">
            <v>SUDECAP</v>
          </cell>
          <cell r="C2438" t="str">
            <v>VIGILÂNCIA DE OBRAS - EM DIAS ÚTEIS (CONSIDERANDO INÍCIO AS 17H DE SEGUNDA A QUINTA E 16H NA SEXTA) E 24 HORAS POR DIA AOS SÁBADOS, DOMINGOS E FERIADOS</v>
          </cell>
          <cell r="L2438" t="str">
            <v>MES</v>
          </cell>
          <cell r="M2438">
            <v>8246.01</v>
          </cell>
        </row>
        <row r="2440">
          <cell r="A2440" t="str">
            <v>44.01.23</v>
          </cell>
          <cell r="B2440" t="str">
            <v>SUDECAP</v>
          </cell>
          <cell r="C2440" t="str">
            <v>VIGILÂNCIA DE OBRAS - 24 HORAS EM DIAS ÚTEIS, SÁBADOS, DOMINGOS E FERIADOS</v>
          </cell>
          <cell r="L2440" t="str">
            <v>MES</v>
          </cell>
          <cell r="M2440">
            <v>11205.87</v>
          </cell>
        </row>
        <row r="2441">
          <cell r="A2441" t="str">
            <v>45</v>
          </cell>
          <cell r="C2441" t="str">
            <v>EQUIPAMENTOS</v>
          </cell>
        </row>
        <row r="2442">
          <cell r="A2442" t="str">
            <v>45.01</v>
          </cell>
          <cell r="B2442" t="str">
            <v>SUDECAP</v>
          </cell>
          <cell r="C2442" t="str">
            <v>VEICULOS</v>
          </cell>
        </row>
        <row r="2443">
          <cell r="A2443" t="str">
            <v>45.01.01</v>
          </cell>
          <cell r="B2443" t="str">
            <v>SUDECAP</v>
          </cell>
          <cell r="C2443" t="str">
            <v>LOCACAO VEICULO POPULAR MOTOR 1.0 C/ AR E SEGURO SEM COMBUSTIVEL</v>
          </cell>
          <cell r="L2443" t="str">
            <v>MES</v>
          </cell>
          <cell r="M2443">
            <v>2421.91</v>
          </cell>
        </row>
        <row r="2444">
          <cell r="A2444" t="str">
            <v>45.01.03</v>
          </cell>
          <cell r="B2444" t="str">
            <v>SUDECAP</v>
          </cell>
          <cell r="C2444" t="str">
            <v>LOCAÇÃO VEICULO TIPO PICAPE LEVE C/ SEGURO SEM COMBUSTÍVEL</v>
          </cell>
          <cell r="L2444" t="str">
            <v>MES</v>
          </cell>
          <cell r="M2444">
            <v>3222.58</v>
          </cell>
        </row>
        <row r="2445">
          <cell r="A2445" t="str">
            <v>45.01.05</v>
          </cell>
          <cell r="B2445" t="str">
            <v>SUDECAP</v>
          </cell>
          <cell r="C2445" t="str">
            <v>LOCAÇÃO VEÍCULO UTILITÁRIO 4 PORTAS  E 7 LUGARES C/ SEGURO SEM COMBUSTÍVEL</v>
          </cell>
          <cell r="L2445" t="str">
            <v>MES</v>
          </cell>
          <cell r="M2445">
            <v>3709.14</v>
          </cell>
        </row>
        <row r="2446">
          <cell r="A2446" t="str">
            <v>45.02</v>
          </cell>
          <cell r="C2446" t="str">
            <v>COMBUSTÍVEIS</v>
          </cell>
        </row>
        <row r="2447">
          <cell r="A2447" t="str">
            <v>45.02.01</v>
          </cell>
          <cell r="B2447" t="str">
            <v>SUDECAP</v>
          </cell>
          <cell r="C2447" t="str">
            <v>GASOLINA</v>
          </cell>
          <cell r="L2447" t="str">
            <v>L</v>
          </cell>
          <cell r="M2447">
            <v>4.59</v>
          </cell>
        </row>
        <row r="2448">
          <cell r="A2448" t="str">
            <v>45.02.02</v>
          </cell>
          <cell r="B2448" t="str">
            <v>SUDECAP</v>
          </cell>
          <cell r="C2448" t="str">
            <v>ETANOL</v>
          </cell>
          <cell r="L2448" t="str">
            <v>L</v>
          </cell>
          <cell r="M2448">
            <v>3.23</v>
          </cell>
        </row>
        <row r="2449">
          <cell r="A2449" t="str">
            <v>45.02.03</v>
          </cell>
          <cell r="B2449" t="str">
            <v>SUDECAP</v>
          </cell>
          <cell r="C2449" t="str">
            <v>OLEO DIESEL</v>
          </cell>
          <cell r="L2449" t="str">
            <v>L</v>
          </cell>
          <cell r="M2449">
            <v>6.28</v>
          </cell>
        </row>
        <row r="2450">
          <cell r="A2450" t="str">
            <v>47</v>
          </cell>
          <cell r="C2450" t="str">
            <v>SERVICOS AUXILIARES DE MARCENARIA</v>
          </cell>
        </row>
        <row r="2451">
          <cell r="A2451" t="str">
            <v>47.01</v>
          </cell>
          <cell r="B2451" t="str">
            <v>SUDECAP</v>
          </cell>
          <cell r="C2451" t="str">
            <v>PECAS PADRAO ESCOLA</v>
          </cell>
        </row>
        <row r="2452">
          <cell r="A2452" t="str">
            <v>47.01.02</v>
          </cell>
          <cell r="B2452" t="str">
            <v>SUDECAP</v>
          </cell>
          <cell r="C2452" t="str">
            <v>CAIBRO DE PARAJU APARELHADO NAS 4 FACES 7x4 CM</v>
          </cell>
          <cell r="L2452" t="str">
            <v>M</v>
          </cell>
          <cell r="M2452">
            <v>17.51</v>
          </cell>
        </row>
        <row r="2453">
          <cell r="A2453" t="str">
            <v>47.01.03</v>
          </cell>
          <cell r="B2453" t="str">
            <v>SUDECAP</v>
          </cell>
          <cell r="C2453" t="str">
            <v>RIPA DE PARAJU APARELHADA NAS 4 FACES 4x1,5 CM</v>
          </cell>
          <cell r="L2453" t="str">
            <v>M</v>
          </cell>
          <cell r="M2453">
            <v>8.1</v>
          </cell>
        </row>
        <row r="2454">
          <cell r="A2454" t="str">
            <v>47.02</v>
          </cell>
          <cell r="B2454" t="str">
            <v>SUDECAP</v>
          </cell>
          <cell r="C2454" t="str">
            <v>PORTA</v>
          </cell>
        </row>
        <row r="2455">
          <cell r="A2455" t="str">
            <v>47.02.03</v>
          </cell>
          <cell r="B2455" t="str">
            <v>SUDECAP</v>
          </cell>
          <cell r="C2455" t="str">
            <v>PORTA EM COMPENSADO RESINADO 10MM 80X210CM</v>
          </cell>
          <cell r="L2455" t="str">
            <v>UN</v>
          </cell>
          <cell r="M2455">
            <v>161.92</v>
          </cell>
        </row>
        <row r="2456">
          <cell r="A2456" t="str">
            <v>47.03</v>
          </cell>
          <cell r="B2456" t="str">
            <v>SUDECAP</v>
          </cell>
          <cell r="C2456" t="str">
            <v>MOVEIS</v>
          </cell>
        </row>
        <row r="2457">
          <cell r="A2457" t="str">
            <v>47.03.01</v>
          </cell>
          <cell r="B2457" t="str">
            <v>SUDECAP</v>
          </cell>
          <cell r="C2457" t="str">
            <v>MAPOTECA P/ PROJETO 1,40X1,10X1,40M E PEÇA 8X8 CM</v>
          </cell>
          <cell r="L2457" t="str">
            <v>UN</v>
          </cell>
          <cell r="M2457">
            <v>109.74</v>
          </cell>
        </row>
        <row r="2458">
          <cell r="A2458" t="str">
            <v>47.03.02</v>
          </cell>
          <cell r="B2458" t="str">
            <v>SUDECAP</v>
          </cell>
          <cell r="C2458" t="str">
            <v>CONJ.MESA (130X60CM) 2 BANCOS(130X40CM) MADEIRIT</v>
          </cell>
          <cell r="L2458" t="str">
            <v>CJ</v>
          </cell>
          <cell r="M2458">
            <v>302.75</v>
          </cell>
        </row>
        <row r="2459">
          <cell r="A2459" t="str">
            <v>47.03.03</v>
          </cell>
          <cell r="B2459" t="str">
            <v>SUDECAP</v>
          </cell>
          <cell r="C2459" t="str">
            <v>BANCO 130X40 CM EM MADEIRIT P/ VESTIARIO</v>
          </cell>
          <cell r="L2459" t="str">
            <v>UN</v>
          </cell>
          <cell r="M2459">
            <v>90.93</v>
          </cell>
        </row>
        <row r="2460">
          <cell r="A2460" t="str">
            <v>48</v>
          </cell>
          <cell r="C2460" t="str">
            <v>SERVICOS AUXILIARES DE SERRALHERIA</v>
          </cell>
        </row>
        <row r="2461">
          <cell r="A2461" t="str">
            <v>48.05</v>
          </cell>
          <cell r="B2461" t="str">
            <v>SUDECAP</v>
          </cell>
          <cell r="C2461" t="str">
            <v>JANELA DE CORRER</v>
          </cell>
        </row>
        <row r="2462">
          <cell r="A2462" t="str">
            <v>48.05.07</v>
          </cell>
          <cell r="B2462" t="str">
            <v>SUDECAP</v>
          </cell>
          <cell r="C2462" t="str">
            <v>JANELA DE CORRER DE FERRO 1x1/8", AREA &gt; 1,0 M2</v>
          </cell>
          <cell r="L2462" t="str">
            <v>UN</v>
          </cell>
          <cell r="M2462">
            <v>368.57</v>
          </cell>
        </row>
        <row r="2463">
          <cell r="A2463" t="str">
            <v>48.32</v>
          </cell>
          <cell r="B2463" t="str">
            <v>SUDECAP</v>
          </cell>
          <cell r="C2463" t="str">
            <v>MARCO DE FERRO CANTONEIRA</v>
          </cell>
        </row>
        <row r="2464">
          <cell r="A2464" t="str">
            <v>48.32.09</v>
          </cell>
          <cell r="B2464" t="str">
            <v>SUDECAP</v>
          </cell>
          <cell r="C2464" t="str">
            <v>MARCO DE FERRO CANTONEIRA 1 1/4x1/8", C = 1.65M</v>
          </cell>
          <cell r="L2464" t="str">
            <v>CJ</v>
          </cell>
          <cell r="M2464">
            <v>78.23</v>
          </cell>
        </row>
        <row r="2465">
          <cell r="A2465" t="str">
            <v>48.32.12</v>
          </cell>
          <cell r="B2465" t="str">
            <v>SUDECAP</v>
          </cell>
          <cell r="C2465" t="str">
            <v>MARCO DE FERRO CANTONEIRA 1 1/4x1/8", C = 1,80M</v>
          </cell>
          <cell r="L2465" t="str">
            <v>CJ</v>
          </cell>
          <cell r="M2465">
            <v>73.1</v>
          </cell>
        </row>
        <row r="2466">
          <cell r="A2466" t="str">
            <v>48.32.16</v>
          </cell>
          <cell r="B2466" t="str">
            <v>SUDECAP</v>
          </cell>
          <cell r="C2466" t="str">
            <v>PERFIL CHAPA 18 P/ DIVIS.ARDOSIA D=18CM, H=1,80M</v>
          </cell>
          <cell r="L2466" t="str">
            <v>UN</v>
          </cell>
          <cell r="M2466">
            <v>58.08</v>
          </cell>
        </row>
        <row r="2467">
          <cell r="A2467" t="str">
            <v>48.32.17</v>
          </cell>
          <cell r="B2467" t="str">
            <v>SUDECAP</v>
          </cell>
          <cell r="C2467" t="str">
            <v>PERFIL CHAPA 18 P/ DIVIS. ARDOSIA D=10CM, H=1,80M</v>
          </cell>
          <cell r="L2467" t="str">
            <v>UN</v>
          </cell>
          <cell r="M2467">
            <v>34.28</v>
          </cell>
        </row>
        <row r="2468">
          <cell r="A2468" t="str">
            <v>48.42</v>
          </cell>
          <cell r="B2468" t="str">
            <v>SUDECAP</v>
          </cell>
          <cell r="C2468" t="str">
            <v>SERVICOS DIVERSOS</v>
          </cell>
        </row>
        <row r="2469">
          <cell r="A2469" t="str">
            <v>48.42.02</v>
          </cell>
          <cell r="B2469" t="str">
            <v>SUDECAP</v>
          </cell>
          <cell r="C2469" t="str">
            <v>ESCADA MARINHEIRO FERRO D= 3/4" C/ GUARDA CORPO</v>
          </cell>
          <cell r="L2469" t="str">
            <v>UN</v>
          </cell>
          <cell r="M2469">
            <v>2196.54</v>
          </cell>
        </row>
        <row r="2470">
          <cell r="A2470" t="str">
            <v>48.43</v>
          </cell>
          <cell r="B2470" t="str">
            <v>SUDECAP</v>
          </cell>
          <cell r="C2470" t="str">
            <v>GRELHAS E GRADES</v>
          </cell>
        </row>
        <row r="2471">
          <cell r="A2471" t="str">
            <v>48.43.19</v>
          </cell>
          <cell r="B2471" t="str">
            <v>SUDECAP</v>
          </cell>
          <cell r="C2471" t="str">
            <v>GRELHA DE ACO CA-25 D=1/2" C/5,25CM E L 1 1/4X1/8"</v>
          </cell>
          <cell r="L2471" t="str">
            <v>M</v>
          </cell>
          <cell r="M2471">
            <v>245.63</v>
          </cell>
        </row>
        <row r="2472">
          <cell r="A2472" t="str">
            <v>48.43.20</v>
          </cell>
          <cell r="B2472" t="str">
            <v>SUDECAP</v>
          </cell>
          <cell r="C2472" t="str">
            <v>GRADE DE FERRO REDONDO P/CAIXA COLETORA  25X25 CM</v>
          </cell>
          <cell r="L2472" t="str">
            <v>UN</v>
          </cell>
          <cell r="M2472">
            <v>115.88</v>
          </cell>
        </row>
        <row r="2473">
          <cell r="A2473" t="str">
            <v>48.43.21</v>
          </cell>
          <cell r="B2473" t="str">
            <v>SUDECAP</v>
          </cell>
          <cell r="C2473" t="str">
            <v>GRELHA DE FERRO REDONDO P/CAIXA COLETORA  30X30 CM</v>
          </cell>
          <cell r="L2473" t="str">
            <v>UN</v>
          </cell>
          <cell r="M2473">
            <v>145.11</v>
          </cell>
        </row>
        <row r="2474">
          <cell r="A2474" t="str">
            <v>48.43.22</v>
          </cell>
          <cell r="B2474" t="str">
            <v>SUDECAP</v>
          </cell>
          <cell r="C2474" t="str">
            <v>GRELHA DE FERRO REDONDO P/CAIXA COLETORA  40X40 CM</v>
          </cell>
          <cell r="L2474" t="str">
            <v>UN</v>
          </cell>
          <cell r="M2474">
            <v>224.13</v>
          </cell>
        </row>
        <row r="2475">
          <cell r="A2475" t="str">
            <v>48.43.23</v>
          </cell>
          <cell r="B2475" t="str">
            <v>SUDECAP</v>
          </cell>
          <cell r="C2475" t="str">
            <v>GRELHA DE FERRO REDOMDO P/CAIXA COLETORA  50X50 CM</v>
          </cell>
          <cell r="L2475" t="str">
            <v>UN</v>
          </cell>
          <cell r="M2475">
            <v>318.59</v>
          </cell>
        </row>
        <row r="2476">
          <cell r="A2476" t="str">
            <v>48.43.24</v>
          </cell>
          <cell r="B2476" t="str">
            <v>SUDECAP</v>
          </cell>
          <cell r="C2476" t="str">
            <v>GRELHA DE FERRO REDONDO P/CAIXA COLETORA  60X60 CM</v>
          </cell>
          <cell r="L2476" t="str">
            <v>UN</v>
          </cell>
          <cell r="M2476">
            <v>384.44</v>
          </cell>
        </row>
        <row r="2477">
          <cell r="A2477" t="str">
            <v>48.43.25</v>
          </cell>
          <cell r="B2477" t="str">
            <v>SUDECAP</v>
          </cell>
          <cell r="C2477" t="str">
            <v>GRELHA DE ACO CA-25, D=1/2",C/5,25CM E 3/4",L=32CM</v>
          </cell>
          <cell r="L2477" t="str">
            <v>M</v>
          </cell>
          <cell r="M2477">
            <v>242</v>
          </cell>
        </row>
        <row r="2478">
          <cell r="A2478" t="str">
            <v>48.43.26</v>
          </cell>
          <cell r="B2478" t="str">
            <v>SUDECAP</v>
          </cell>
          <cell r="C2478" t="str">
            <v>GRELHA DE FERRO REDONDO P/CAIXA COLETORA  70X70 CM</v>
          </cell>
          <cell r="L2478" t="str">
            <v>UN</v>
          </cell>
          <cell r="M2478">
            <v>484</v>
          </cell>
        </row>
        <row r="2479">
          <cell r="A2479" t="str">
            <v>48.43.27</v>
          </cell>
          <cell r="B2479" t="str">
            <v>SUDECAP</v>
          </cell>
          <cell r="C2479" t="str">
            <v>GRELHA DE FERRO REDONDO P/CAIXA COLETORA  80X80 CM</v>
          </cell>
          <cell r="L2479" t="str">
            <v>UN</v>
          </cell>
          <cell r="M2479">
            <v>591.2</v>
          </cell>
        </row>
        <row r="2480">
          <cell r="A2480" t="str">
            <v>48.43.28</v>
          </cell>
          <cell r="B2480" t="str">
            <v>SUDECAP</v>
          </cell>
          <cell r="C2480" t="str">
            <v>GRELHA DE FERRO REDONDO P/CAIXA COLETORA  90X90 CM</v>
          </cell>
          <cell r="L2480" t="str">
            <v>UN</v>
          </cell>
          <cell r="M2480">
            <v>685.78</v>
          </cell>
        </row>
        <row r="2481">
          <cell r="A2481" t="str">
            <v>48.43.29</v>
          </cell>
          <cell r="B2481" t="str">
            <v>SUDECAP</v>
          </cell>
          <cell r="C2481" t="str">
            <v>GRELHA FERRO REDONDO P/ CAIXA COLETRORA 100X100 CM</v>
          </cell>
          <cell r="L2481" t="str">
            <v>UN</v>
          </cell>
          <cell r="M2481">
            <v>787.06</v>
          </cell>
        </row>
        <row r="2482">
          <cell r="A2482" t="str">
            <v>48.43.40</v>
          </cell>
          <cell r="B2482" t="str">
            <v>SUDECAP</v>
          </cell>
          <cell r="C2482" t="str">
            <v>CONJUNTO QUADRO E GRELHA DE PV DE CANAL, I = 6"</v>
          </cell>
          <cell r="L2482" t="str">
            <v>CJ</v>
          </cell>
          <cell r="M2482">
            <v>6494.04</v>
          </cell>
        </row>
        <row r="2483">
          <cell r="A2483" t="str">
            <v>48.43.50</v>
          </cell>
          <cell r="B2483" t="str">
            <v>SUDECAP</v>
          </cell>
          <cell r="C2483" t="str">
            <v>GRADE CHAPA 3/4"X1/8" FERRO 1/4"P/ REFLETOR 70X70</v>
          </cell>
          <cell r="L2483" t="str">
            <v>UN</v>
          </cell>
          <cell r="M2483">
            <v>341.87</v>
          </cell>
        </row>
        <row r="2484">
          <cell r="A2484" t="str">
            <v>48.43.51</v>
          </cell>
          <cell r="B2484" t="str">
            <v>SUDECAP</v>
          </cell>
          <cell r="C2484" t="str">
            <v>GRADE CHAPA 3/4"x1/8",FERRO 1/4" P/REFLETOR 90x90</v>
          </cell>
          <cell r="L2484" t="str">
            <v>UN</v>
          </cell>
          <cell r="M2484">
            <v>506.17</v>
          </cell>
        </row>
        <row r="2485">
          <cell r="A2485" t="str">
            <v>48.43.55</v>
          </cell>
          <cell r="B2485" t="str">
            <v>SUDECAP</v>
          </cell>
          <cell r="C2485" t="str">
            <v>GRADE DE FERRO QUADRADO DE 3/4" E 3/8"</v>
          </cell>
          <cell r="L2485" t="str">
            <v>UN</v>
          </cell>
          <cell r="M2485">
            <v>170.19</v>
          </cell>
        </row>
        <row r="2486">
          <cell r="A2486" t="str">
            <v>48.49</v>
          </cell>
          <cell r="B2486" t="str">
            <v>SUDECAP</v>
          </cell>
          <cell r="C2486" t="str">
            <v>CANTONEIRA E MASTRO</v>
          </cell>
        </row>
        <row r="2487">
          <cell r="A2487" t="str">
            <v>48.49.20</v>
          </cell>
          <cell r="B2487" t="str">
            <v>SUDECAP</v>
          </cell>
          <cell r="C2487" t="str">
            <v>CONJ. QUADRO E CANTONEIRA 3" P/ TAMPA DE CONCRETO</v>
          </cell>
          <cell r="L2487" t="str">
            <v>M</v>
          </cell>
          <cell r="M2487">
            <v>141.41</v>
          </cell>
        </row>
        <row r="2488">
          <cell r="A2488" t="str">
            <v>48.49.22</v>
          </cell>
          <cell r="B2488" t="str">
            <v>SUDECAP</v>
          </cell>
          <cell r="C2488" t="str">
            <v>CONJ.QUADRO E CANTONEIRA 2" E 1 3/4" P/TAMPA CONC.</v>
          </cell>
          <cell r="L2488" t="str">
            <v>M</v>
          </cell>
          <cell r="M2488">
            <v>77.58</v>
          </cell>
        </row>
        <row r="2489">
          <cell r="A2489" t="str">
            <v>48.49.25</v>
          </cell>
          <cell r="B2489" t="str">
            <v>SUDECAP</v>
          </cell>
          <cell r="C2489" t="str">
            <v>CANTONEIRA FERRO 1 1/2x3/16" COMP=1,1M C/CUMBADOR</v>
          </cell>
          <cell r="L2489" t="str">
            <v>UN</v>
          </cell>
          <cell r="M2489">
            <v>60.61</v>
          </cell>
        </row>
        <row r="2490">
          <cell r="A2490" t="str">
            <v>48.49.51</v>
          </cell>
          <cell r="B2490" t="str">
            <v>SUDECAP</v>
          </cell>
          <cell r="C2490" t="str">
            <v>MASTRO DE BANDEIRA PADRAO SUDECAP F.G. D= 2",H= 6M</v>
          </cell>
          <cell r="L2490" t="str">
            <v>UN</v>
          </cell>
          <cell r="M2490">
            <v>991.95</v>
          </cell>
        </row>
        <row r="2491">
          <cell r="A2491" t="str">
            <v>48.70</v>
          </cell>
          <cell r="B2491" t="str">
            <v>SUDECAP</v>
          </cell>
          <cell r="C2491" t="str">
            <v>SERRALHERIA - GRUPO ESCOLAR</v>
          </cell>
        </row>
        <row r="2492">
          <cell r="A2492" t="str">
            <v>48.70.05</v>
          </cell>
          <cell r="B2492" t="str">
            <v>SUDECAP</v>
          </cell>
          <cell r="C2492" t="str">
            <v>J1 - JANELA DE CORRER DE FERRO 1x1/8" - 1,60x1,60M</v>
          </cell>
          <cell r="L2492" t="str">
            <v>UN</v>
          </cell>
          <cell r="M2492">
            <v>1212.89</v>
          </cell>
        </row>
        <row r="2493">
          <cell r="A2493" t="str">
            <v>48.70.06</v>
          </cell>
          <cell r="B2493" t="str">
            <v>SUDECAP</v>
          </cell>
          <cell r="C2493" t="str">
            <v>J9 - JANELA DE CORRER DE FERRO 1x1/8" - 3,00x1,60M</v>
          </cell>
          <cell r="L2493" t="str">
            <v>UN</v>
          </cell>
          <cell r="M2493">
            <v>1975.85</v>
          </cell>
        </row>
        <row r="2494">
          <cell r="A2494" t="str">
            <v>48.70.07</v>
          </cell>
          <cell r="B2494" t="str">
            <v>SUDECAP</v>
          </cell>
          <cell r="C2494" t="str">
            <v>J12- JANELA DE CORRER DE FERRO 1x1/8" - 2,00x1,60M</v>
          </cell>
          <cell r="L2494" t="str">
            <v>UN</v>
          </cell>
          <cell r="M2494">
            <v>1538.62</v>
          </cell>
        </row>
        <row r="2495">
          <cell r="A2495" t="str">
            <v>48.70.08</v>
          </cell>
          <cell r="B2495" t="str">
            <v>SUDECAP</v>
          </cell>
          <cell r="C2495" t="str">
            <v>J7- JANELA DE CORRER DE FERRO 1x1/8" - 2,60x1,60M</v>
          </cell>
          <cell r="L2495" t="str">
            <v>UN</v>
          </cell>
          <cell r="M2495">
            <v>1886.94</v>
          </cell>
        </row>
        <row r="2496">
          <cell r="A2496" t="str">
            <v>48.70.18</v>
          </cell>
          <cell r="B2496" t="str">
            <v>SUDECAP</v>
          </cell>
          <cell r="C2496" t="str">
            <v>J2 - BASCULANTE DE FERRO 1x1/8" - 1,60x0,50M</v>
          </cell>
          <cell r="L2496" t="str">
            <v>UN</v>
          </cell>
          <cell r="M2496">
            <v>622.11</v>
          </cell>
        </row>
        <row r="2497">
          <cell r="A2497" t="str">
            <v>48.70.19</v>
          </cell>
          <cell r="B2497" t="str">
            <v>SUDECAP</v>
          </cell>
          <cell r="C2497" t="str">
            <v>J2 - BASCULANTE DE FERRO 1x1/8" - 1,5x0,50M</v>
          </cell>
          <cell r="L2497" t="str">
            <v>UN</v>
          </cell>
          <cell r="M2497">
            <v>586.87</v>
          </cell>
        </row>
        <row r="2498">
          <cell r="A2498" t="str">
            <v>48.70.20</v>
          </cell>
          <cell r="B2498" t="str">
            <v>SUDECAP</v>
          </cell>
          <cell r="C2498" t="str">
            <v>J3 - BASCULANTE DE FERRO 1x1/8" - 2,30x0,50M</v>
          </cell>
          <cell r="L2498" t="str">
            <v>UN</v>
          </cell>
          <cell r="M2498">
            <v>853.31</v>
          </cell>
        </row>
        <row r="2499">
          <cell r="A2499" t="str">
            <v>48.70.21</v>
          </cell>
          <cell r="B2499" t="str">
            <v>SUDECAP</v>
          </cell>
          <cell r="C2499" t="str">
            <v>J4 - BASCULANTE DE FERRO 1x1/8" - 3,20x0,50M</v>
          </cell>
          <cell r="L2499" t="str">
            <v>UN</v>
          </cell>
          <cell r="M2499">
            <v>1143.24</v>
          </cell>
        </row>
        <row r="2500">
          <cell r="A2500" t="str">
            <v>48.70.22</v>
          </cell>
          <cell r="B2500" t="str">
            <v>SUDECAP</v>
          </cell>
          <cell r="C2500" t="str">
            <v>J11- BASCULANTE DE FERRO 1x1/8" - 2,00x0,50M</v>
          </cell>
          <cell r="L2500" t="str">
            <v>UN</v>
          </cell>
          <cell r="M2500">
            <v>783.35</v>
          </cell>
        </row>
        <row r="2501">
          <cell r="A2501" t="str">
            <v>48.70.23</v>
          </cell>
          <cell r="B2501" t="str">
            <v>SUDECAP</v>
          </cell>
          <cell r="C2501" t="str">
            <v>J5 - BASCULANTE DE FERRO 1x1/8" - 2,60x0,50M</v>
          </cell>
          <cell r="L2501" t="str">
            <v>UN</v>
          </cell>
          <cell r="M2501">
            <v>958.53</v>
          </cell>
        </row>
        <row r="2502">
          <cell r="A2502" t="str">
            <v>48.70.35</v>
          </cell>
          <cell r="B2502" t="str">
            <v>SUDECAP</v>
          </cell>
          <cell r="C2502" t="str">
            <v>PF1- PORTA DE ABRIR CHAPA DOBRADA 1FL.- 0,80x2,10M</v>
          </cell>
          <cell r="L2502" t="str">
            <v>UN</v>
          </cell>
          <cell r="M2502">
            <v>1370.51</v>
          </cell>
        </row>
        <row r="2503">
          <cell r="A2503" t="str">
            <v>48.70.36</v>
          </cell>
          <cell r="B2503" t="str">
            <v>SUDECAP</v>
          </cell>
          <cell r="C2503" t="str">
            <v>PF2- PORTA DE ABRIR CHAPA DOBRADA 1FL.- 0,60x2,10M</v>
          </cell>
          <cell r="L2503" t="str">
            <v>UN</v>
          </cell>
          <cell r="M2503">
            <v>1149.76</v>
          </cell>
        </row>
        <row r="2504">
          <cell r="A2504" t="str">
            <v>48.70.37</v>
          </cell>
          <cell r="B2504" t="str">
            <v>SUDECAP</v>
          </cell>
          <cell r="C2504" t="str">
            <v>PF7- PORTA DE ABRIR CHAPA DOBRADA 1 FL.- 1,0x2,10M</v>
          </cell>
          <cell r="L2504" t="str">
            <v>UN</v>
          </cell>
          <cell r="M2504">
            <v>1628.61</v>
          </cell>
        </row>
        <row r="2505">
          <cell r="A2505" t="str">
            <v>48.70.39</v>
          </cell>
          <cell r="B2505" t="str">
            <v>SUDECAP</v>
          </cell>
          <cell r="C2505" t="str">
            <v>PF6- PORTA DE ABRIR CHAPA DOBRADA 2FL. 1,60x2,10M</v>
          </cell>
          <cell r="L2505" t="str">
            <v>UN</v>
          </cell>
          <cell r="M2505">
            <v>2269.37</v>
          </cell>
        </row>
        <row r="2506">
          <cell r="A2506" t="str">
            <v>48.70.42</v>
          </cell>
          <cell r="B2506" t="str">
            <v>SUDECAP</v>
          </cell>
          <cell r="C2506" t="str">
            <v>PF3- PORTA DE CORRER FERRO 1x1/8" 1FL.- 1,10x2,10M</v>
          </cell>
          <cell r="L2506" t="str">
            <v>UN</v>
          </cell>
          <cell r="M2506">
            <v>1827.72</v>
          </cell>
        </row>
        <row r="2507">
          <cell r="A2507" t="str">
            <v>48.70.43</v>
          </cell>
          <cell r="B2507" t="str">
            <v>SUDECAP</v>
          </cell>
          <cell r="C2507" t="str">
            <v>PF4- PORTA DE CORRER CHAPA DOBRADA 2 FL.1,50x2,10M</v>
          </cell>
          <cell r="L2507" t="str">
            <v>UN</v>
          </cell>
          <cell r="M2507">
            <v>2482.56</v>
          </cell>
        </row>
        <row r="2508">
          <cell r="A2508" t="str">
            <v>48.70.59</v>
          </cell>
          <cell r="B2508" t="str">
            <v>SUDECAP</v>
          </cell>
          <cell r="C2508" t="str">
            <v>PE-3 PORATAO DE ABRIR EM TUBO E TELA 2 FLS.3,0x2,4</v>
          </cell>
          <cell r="L2508" t="str">
            <v>UN</v>
          </cell>
          <cell r="M2508">
            <v>2036.42</v>
          </cell>
        </row>
        <row r="2509">
          <cell r="A2509" t="str">
            <v>48.70.60</v>
          </cell>
          <cell r="B2509" t="str">
            <v>SUDECAP</v>
          </cell>
          <cell r="C2509" t="str">
            <v>PT1- PORTAO DE ABRIR TUBO E TELA 2FL. - 3,00x2,50M</v>
          </cell>
          <cell r="L2509" t="str">
            <v>UN</v>
          </cell>
          <cell r="M2509">
            <v>2571.38</v>
          </cell>
        </row>
        <row r="2510">
          <cell r="A2510" t="str">
            <v>48.70.62</v>
          </cell>
          <cell r="B2510" t="str">
            <v>SUDECAP</v>
          </cell>
          <cell r="C2510" t="str">
            <v>PT2- PORTAO DE ABRIR FERRO E TELA 1FL.- 0,80x1,25M</v>
          </cell>
          <cell r="L2510" t="str">
            <v>UN</v>
          </cell>
          <cell r="M2510">
            <v>351.19</v>
          </cell>
        </row>
        <row r="2511">
          <cell r="A2511" t="str">
            <v>48.70.64</v>
          </cell>
          <cell r="B2511" t="str">
            <v>SUDECAP</v>
          </cell>
          <cell r="C2511" t="str">
            <v>PT3- PORTAO DE ABRIR FERRO E TELA 2FL.- 1,00x1,60M</v>
          </cell>
          <cell r="L2511" t="str">
            <v>UN</v>
          </cell>
          <cell r="M2511">
            <v>597.32</v>
          </cell>
        </row>
        <row r="2512">
          <cell r="A2512" t="str">
            <v>48.70.65</v>
          </cell>
          <cell r="B2512" t="str">
            <v>SUDECAP</v>
          </cell>
          <cell r="C2512" t="str">
            <v>PE4- PORTAO DE ABRIR TUBO E TELA 1 FL. 1,20x2,0M</v>
          </cell>
          <cell r="L2512" t="str">
            <v>UN</v>
          </cell>
          <cell r="M2512">
            <v>941.73</v>
          </cell>
        </row>
        <row r="2513">
          <cell r="A2513" t="str">
            <v>48.70.89</v>
          </cell>
          <cell r="B2513" t="str">
            <v>SUDECAP</v>
          </cell>
          <cell r="C2513" t="str">
            <v>ALCAPAO CHAPA GALV. 18, 0,60x0,60M INCL. CAIXILHO</v>
          </cell>
          <cell r="L2513" t="str">
            <v>UN</v>
          </cell>
          <cell r="M2513">
            <v>126.82</v>
          </cell>
        </row>
        <row r="2514">
          <cell r="A2514" t="str">
            <v>48.70.90</v>
          </cell>
          <cell r="B2514" t="str">
            <v>SUDECAP</v>
          </cell>
          <cell r="C2514" t="str">
            <v>ALCAPAO DE CHAPA 18, 0,80x0,80M, INCL. CAIXILHO</v>
          </cell>
          <cell r="L2514" t="str">
            <v>UN</v>
          </cell>
          <cell r="M2514">
            <v>300.45</v>
          </cell>
        </row>
        <row r="2515">
          <cell r="A2515" t="str">
            <v>48.70.91</v>
          </cell>
          <cell r="B2515" t="str">
            <v>SUDECAP</v>
          </cell>
          <cell r="C2515" t="str">
            <v>GRADE DE FERRO QUADRADO 3/8" - 1,60x0,50 M</v>
          </cell>
          <cell r="L2515" t="str">
            <v>UN</v>
          </cell>
          <cell r="M2515">
            <v>239.9</v>
          </cell>
        </row>
        <row r="2516">
          <cell r="A2516" t="str">
            <v>48.70.92</v>
          </cell>
          <cell r="B2516" t="str">
            <v>SUDECAP</v>
          </cell>
          <cell r="C2516" t="str">
            <v>GRADE DE FERRO QUADRADO 3/8" - 1,60x1,60 M</v>
          </cell>
          <cell r="L2516" t="str">
            <v>UN</v>
          </cell>
          <cell r="M2516">
            <v>644.68</v>
          </cell>
        </row>
        <row r="2517">
          <cell r="A2517" t="str">
            <v>48.70.93</v>
          </cell>
          <cell r="B2517" t="str">
            <v>SUDECAP</v>
          </cell>
          <cell r="C2517" t="str">
            <v>GRADE DE FERRO QUADRADO 3/8" - 2,60x1,60 M</v>
          </cell>
          <cell r="L2517" t="str">
            <v>UN</v>
          </cell>
          <cell r="M2517">
            <v>1043.17</v>
          </cell>
        </row>
        <row r="2518">
          <cell r="A2518" t="str">
            <v>48.70.95</v>
          </cell>
          <cell r="B2518" t="str">
            <v>SUDECAP</v>
          </cell>
          <cell r="C2518" t="str">
            <v>MAO FRANCESA PARA ENGRAD. CERAMICO 0,35x1,00 M</v>
          </cell>
          <cell r="L2518" t="str">
            <v>UN</v>
          </cell>
          <cell r="M2518">
            <v>94.98</v>
          </cell>
        </row>
        <row r="2519">
          <cell r="A2519" t="str">
            <v>48.70.96</v>
          </cell>
          <cell r="B2519" t="str">
            <v>SUDECAP</v>
          </cell>
          <cell r="C2519" t="str">
            <v>MAO FRANCESA P/ ENGRAD. CERAMICO 0,50x1,50 M</v>
          </cell>
          <cell r="L2519" t="str">
            <v>UN</v>
          </cell>
          <cell r="M2519">
            <v>121.32</v>
          </cell>
        </row>
        <row r="2520">
          <cell r="A2520" t="str">
            <v>48.70.97</v>
          </cell>
          <cell r="B2520" t="str">
            <v>SUDECAP</v>
          </cell>
          <cell r="C2520" t="str">
            <v>MAO FRANCESA PARA ENGRAD. CERAMICO 4,20x1,60 M</v>
          </cell>
          <cell r="L2520" t="str">
            <v>UN</v>
          </cell>
          <cell r="M2520">
            <v>1159.57</v>
          </cell>
        </row>
        <row r="2521">
          <cell r="A2521" t="str">
            <v>48.70.98</v>
          </cell>
          <cell r="B2521" t="str">
            <v>SUDECAP</v>
          </cell>
          <cell r="C2521" t="str">
            <v>GRADE DE TELA ARTISTICA FIO 12, MALHA 25 MM</v>
          </cell>
          <cell r="L2521" t="str">
            <v>M2</v>
          </cell>
          <cell r="M2521">
            <v>172.2</v>
          </cell>
        </row>
        <row r="2522">
          <cell r="A2522" t="str">
            <v>48.72</v>
          </cell>
          <cell r="B2522" t="str">
            <v>SUDECAP</v>
          </cell>
          <cell r="C2522" t="str">
            <v>SERRALHERIA - POLICLINICA</v>
          </cell>
        </row>
        <row r="2523">
          <cell r="A2523" t="str">
            <v>48.72.05</v>
          </cell>
          <cell r="B2523" t="str">
            <v>SUDECAP</v>
          </cell>
          <cell r="C2523" t="str">
            <v>J1 - JANELA DE CORRER DE FERRO 1x1/8" - 1,50x1,50M</v>
          </cell>
          <cell r="L2523" t="str">
            <v>UN</v>
          </cell>
          <cell r="M2523">
            <v>819.41</v>
          </cell>
        </row>
        <row r="2524">
          <cell r="A2524" t="str">
            <v>48.72.10</v>
          </cell>
          <cell r="B2524" t="str">
            <v>SUDECAP</v>
          </cell>
          <cell r="C2524" t="str">
            <v>J2 - BASCULANTE DE FERRO 1x1/8" - 0,45x1,50M</v>
          </cell>
          <cell r="L2524" t="str">
            <v>UN</v>
          </cell>
          <cell r="M2524">
            <v>386.72</v>
          </cell>
        </row>
        <row r="2525">
          <cell r="A2525" t="str">
            <v>48.72.12</v>
          </cell>
          <cell r="B2525" t="str">
            <v>SUDECAP</v>
          </cell>
          <cell r="C2525" t="str">
            <v>J4 - BASCULANTE DE FERRO 1x1/8" - 1,20x3,00M</v>
          </cell>
          <cell r="L2525" t="str">
            <v>UN</v>
          </cell>
          <cell r="M2525">
            <v>859.43</v>
          </cell>
        </row>
        <row r="2526">
          <cell r="A2526" t="str">
            <v>48.72.14</v>
          </cell>
          <cell r="B2526" t="str">
            <v>SUDECAP</v>
          </cell>
          <cell r="C2526" t="str">
            <v>BASCULANTE DE FERRO DE 1x1/8" - 1,50x0,90M</v>
          </cell>
          <cell r="L2526" t="str">
            <v>UN</v>
          </cell>
          <cell r="M2526">
            <v>636.56</v>
          </cell>
        </row>
        <row r="2527">
          <cell r="A2527" t="str">
            <v>48.72.20</v>
          </cell>
          <cell r="B2527" t="str">
            <v>SUDECAP</v>
          </cell>
          <cell r="C2527" t="str">
            <v>J3 - MAXIMO AR DE METALON - 1,65x2,90M</v>
          </cell>
          <cell r="L2527" t="str">
            <v>UN</v>
          </cell>
          <cell r="M2527">
            <v>1764.71</v>
          </cell>
        </row>
        <row r="2528">
          <cell r="A2528" t="str">
            <v>48.72.22</v>
          </cell>
          <cell r="B2528" t="str">
            <v>SUDECAP</v>
          </cell>
          <cell r="C2528" t="str">
            <v>J5 - MAXIMO AR DE METALON - 1,65x3,20M</v>
          </cell>
          <cell r="L2528" t="str">
            <v>UN</v>
          </cell>
          <cell r="M2528">
            <v>2583.1</v>
          </cell>
        </row>
        <row r="2529">
          <cell r="A2529" t="str">
            <v>48.72.26</v>
          </cell>
          <cell r="B2529" t="str">
            <v>SUDECAP</v>
          </cell>
          <cell r="C2529" t="str">
            <v>J7 - VENEZIANA DE CHAPA DOBRADA - 0,90x0,30M</v>
          </cell>
          <cell r="L2529" t="str">
            <v>UN</v>
          </cell>
          <cell r="M2529">
            <v>233.33</v>
          </cell>
        </row>
        <row r="2530">
          <cell r="A2530" t="str">
            <v>48.72.35</v>
          </cell>
          <cell r="B2530" t="str">
            <v>SUDECAP</v>
          </cell>
          <cell r="C2530" t="str">
            <v>P4 - PORTA DE ABRIR DE METALON 1FL. - 1,00x2,90M</v>
          </cell>
          <cell r="L2530" t="str">
            <v>UN</v>
          </cell>
          <cell r="M2530">
            <v>2223.77</v>
          </cell>
        </row>
        <row r="2531">
          <cell r="A2531" t="str">
            <v>48.72.50</v>
          </cell>
          <cell r="B2531" t="str">
            <v>SUDECAP</v>
          </cell>
          <cell r="C2531" t="str">
            <v>GUARDA-CORPO TUBO GV 2" E 1",3 PC. HORIZ. FIX.PISO</v>
          </cell>
          <cell r="L2531" t="str">
            <v>M</v>
          </cell>
          <cell r="M2531">
            <v>516.64</v>
          </cell>
        </row>
        <row r="2532">
          <cell r="A2532" t="str">
            <v>48.72.60</v>
          </cell>
          <cell r="B2532" t="str">
            <v>SUDECAP</v>
          </cell>
          <cell r="C2532" t="str">
            <v>BRISE SOLEIL DE METALON/CHAPA VENEZIANA 1,60x1,60M</v>
          </cell>
          <cell r="L2532" t="str">
            <v>UN</v>
          </cell>
          <cell r="M2532">
            <v>1438.34</v>
          </cell>
        </row>
        <row r="2533">
          <cell r="A2533" t="str">
            <v>48.72.65</v>
          </cell>
          <cell r="B2533" t="str">
            <v>SUDECAP</v>
          </cell>
          <cell r="C2533" t="str">
            <v>ALCAPAO DE CHAPA GALV.18, 0,60x0,60M,INCL.CAIXILHO</v>
          </cell>
          <cell r="L2533" t="str">
            <v>UN</v>
          </cell>
          <cell r="M2533">
            <v>203.78</v>
          </cell>
        </row>
        <row r="2534">
          <cell r="A2534" t="str">
            <v>48.72.90</v>
          </cell>
          <cell r="B2534" t="str">
            <v>SUDECAP</v>
          </cell>
          <cell r="C2534" t="str">
            <v>ILUMINACAO ZENITAL DE FERRO, CANTONEIRA 1,00x1,00M</v>
          </cell>
          <cell r="L2534" t="str">
            <v>UN</v>
          </cell>
          <cell r="M2534">
            <v>385.63</v>
          </cell>
        </row>
        <row r="2535">
          <cell r="A2535" t="str">
            <v>48.74</v>
          </cell>
          <cell r="B2535" t="str">
            <v>SUDECAP</v>
          </cell>
          <cell r="C2535" t="str">
            <v>SERRALHERIA - UNIDADE DE SAUDE</v>
          </cell>
        </row>
        <row r="2536">
          <cell r="A2536" t="str">
            <v>48.74.05</v>
          </cell>
          <cell r="B2536" t="str">
            <v>SUDECAP</v>
          </cell>
          <cell r="C2536" t="str">
            <v>MAXIMO AR DE METALON - 0,60x1,20M</v>
          </cell>
          <cell r="L2536" t="str">
            <v>UN</v>
          </cell>
          <cell r="M2536">
            <v>438.61</v>
          </cell>
        </row>
        <row r="2537">
          <cell r="A2537" t="str">
            <v>48.74.06</v>
          </cell>
          <cell r="B2537" t="str">
            <v>SUDECAP</v>
          </cell>
          <cell r="C2537" t="str">
            <v>MAXIMO AR DE METALON - 0,60x2,00M</v>
          </cell>
          <cell r="L2537" t="str">
            <v>UN</v>
          </cell>
          <cell r="M2537">
            <v>723.73</v>
          </cell>
        </row>
        <row r="2538">
          <cell r="A2538" t="str">
            <v>48.74.15</v>
          </cell>
          <cell r="B2538" t="str">
            <v>SUDECAP</v>
          </cell>
          <cell r="C2538" t="str">
            <v>CAIXILHO FIXO DE METALON - 1,20x0,30M</v>
          </cell>
          <cell r="L2538" t="str">
            <v>UN</v>
          </cell>
          <cell r="M2538">
            <v>198.35</v>
          </cell>
        </row>
        <row r="2539">
          <cell r="A2539" t="str">
            <v>48.74.20</v>
          </cell>
          <cell r="B2539" t="str">
            <v>SUDECAP</v>
          </cell>
          <cell r="C2539" t="str">
            <v>PORTA DE CORRER DE METALON - 0,90x2,20M</v>
          </cell>
          <cell r="L2539" t="str">
            <v>UN</v>
          </cell>
          <cell r="M2539">
            <v>1672.61</v>
          </cell>
        </row>
        <row r="2540">
          <cell r="A2540" t="str">
            <v>48.74.25</v>
          </cell>
          <cell r="B2540" t="str">
            <v>SUDECAP</v>
          </cell>
          <cell r="C2540" t="str">
            <v>PORTAO DE ABRIR CHAPA TRAPEZOIDAL 2FL.- 3,00x2,40M</v>
          </cell>
          <cell r="L2540" t="str">
            <v>UN</v>
          </cell>
          <cell r="M2540">
            <v>3920.53</v>
          </cell>
        </row>
        <row r="2541">
          <cell r="A2541" t="str">
            <v>48.74.26</v>
          </cell>
          <cell r="B2541" t="str">
            <v>SUDECAP</v>
          </cell>
          <cell r="C2541" t="str">
            <v>PORTAO DE ABRIR CHAPA TRAPEZOIDAL 1FL.- 1,20x2,10M</v>
          </cell>
          <cell r="L2541" t="str">
            <v>UN</v>
          </cell>
          <cell r="M2541">
            <v>1845.06</v>
          </cell>
        </row>
        <row r="2542">
          <cell r="A2542" t="str">
            <v>48.74.40</v>
          </cell>
          <cell r="B2542" t="str">
            <v>SUDECAP</v>
          </cell>
          <cell r="C2542" t="str">
            <v>GRADE DE FERRO QUADRADO 3/8" - 0,60x1,20M</v>
          </cell>
          <cell r="L2542" t="str">
            <v>UN</v>
          </cell>
          <cell r="M2542">
            <v>217.12</v>
          </cell>
        </row>
        <row r="2543">
          <cell r="A2543" t="str">
            <v>48.74.50</v>
          </cell>
          <cell r="B2543" t="str">
            <v>SUDECAP</v>
          </cell>
          <cell r="C2543" t="str">
            <v>GUICHE DE ABRIR DE METALON 2FL. - 0,50x0,70M</v>
          </cell>
          <cell r="L2543" t="str">
            <v>UN</v>
          </cell>
          <cell r="M2543">
            <v>454.92</v>
          </cell>
        </row>
        <row r="2544">
          <cell r="A2544" t="str">
            <v>48.76</v>
          </cell>
          <cell r="B2544" t="str">
            <v>SUDECAP</v>
          </cell>
          <cell r="C2544" t="str">
            <v>SERRALHERIA - CENTRO DE SAUDE (CODEURB)</v>
          </cell>
        </row>
        <row r="2545">
          <cell r="A2545" t="str">
            <v>48.76.05</v>
          </cell>
          <cell r="B2545" t="str">
            <v>SUDECAP</v>
          </cell>
          <cell r="C2545" t="str">
            <v>JF1- BASCULANTE DE FERRO - 3/4x1/8" - 3.0x1.0 M</v>
          </cell>
          <cell r="L2545" t="str">
            <v>UN</v>
          </cell>
          <cell r="M2545">
            <v>1528.5</v>
          </cell>
        </row>
        <row r="2546">
          <cell r="A2546" t="str">
            <v>48.76.09</v>
          </cell>
          <cell r="B2546" t="str">
            <v>SUDECAP</v>
          </cell>
          <cell r="C2546" t="str">
            <v>JF3- BASCULANTE DE FERRO - 3/4x1/8" - 0.5x1.0 M</v>
          </cell>
          <cell r="L2546" t="str">
            <v>UN</v>
          </cell>
          <cell r="M2546">
            <v>436.48</v>
          </cell>
        </row>
        <row r="2547">
          <cell r="A2547" t="str">
            <v>48.76.11</v>
          </cell>
          <cell r="B2547" t="str">
            <v>SUDECAP</v>
          </cell>
          <cell r="C2547" t="str">
            <v>JF4- BASCULANTE DE FERRO - 3/4x1/8" - 1.1x1.5 M</v>
          </cell>
          <cell r="L2547" t="str">
            <v>UN</v>
          </cell>
          <cell r="M2547">
            <v>932.64</v>
          </cell>
        </row>
        <row r="2548">
          <cell r="A2548" t="str">
            <v>48.76.12</v>
          </cell>
          <cell r="B2548" t="str">
            <v>SUDECAP</v>
          </cell>
          <cell r="C2548" t="str">
            <v>JF4A- BASCULANTE DE FERRO - 3/4x1/8" - 1.1x1.5 M</v>
          </cell>
          <cell r="L2548" t="str">
            <v>UN</v>
          </cell>
          <cell r="M2548">
            <v>932.64</v>
          </cell>
        </row>
        <row r="2549">
          <cell r="A2549" t="str">
            <v>48.76.14</v>
          </cell>
          <cell r="B2549" t="str">
            <v>SUDECAP</v>
          </cell>
          <cell r="C2549" t="str">
            <v>JF5- BASCULANTE DE FERRO - 3/4x1/8" - 0.5x2.8 M</v>
          </cell>
          <cell r="L2549" t="str">
            <v>UN</v>
          </cell>
          <cell r="M2549">
            <v>676.86</v>
          </cell>
        </row>
        <row r="2550">
          <cell r="A2550" t="str">
            <v>48.76.25</v>
          </cell>
          <cell r="B2550" t="str">
            <v>SUDECAP</v>
          </cell>
          <cell r="C2550" t="str">
            <v>PF1- PORTA DE CORRER - METALON/FERRO - 2.625x2.8 M</v>
          </cell>
          <cell r="L2550" t="str">
            <v>UN</v>
          </cell>
          <cell r="M2550">
            <v>2811.17</v>
          </cell>
        </row>
        <row r="2551">
          <cell r="A2551" t="str">
            <v>48.76.27</v>
          </cell>
          <cell r="B2551" t="str">
            <v>SUDECAP</v>
          </cell>
          <cell r="C2551" t="str">
            <v>PF2- PORTA DE ABRIR - VENEZIANA-CHAPA - 0.7x2.8 M</v>
          </cell>
          <cell r="L2551" t="str">
            <v>UN</v>
          </cell>
          <cell r="M2551">
            <v>1755.1</v>
          </cell>
        </row>
        <row r="2552">
          <cell r="A2552" t="str">
            <v>48.76.29</v>
          </cell>
          <cell r="B2552" t="str">
            <v>SUDECAP</v>
          </cell>
          <cell r="C2552" t="str">
            <v>PF2A- PORTA DE ABRIR - VENEZIANA-CHAPA - 0.8x2.8 M</v>
          </cell>
          <cell r="L2552" t="str">
            <v>UN</v>
          </cell>
          <cell r="M2552">
            <v>1857.37</v>
          </cell>
        </row>
        <row r="2553">
          <cell r="A2553" t="str">
            <v>48.76.30</v>
          </cell>
          <cell r="B2553" t="str">
            <v>SUDECAP</v>
          </cell>
          <cell r="C2553" t="str">
            <v>PF2B- PORTA DE ABRIR - VENEZIANA-CHAPA - 0.9x2.8 M</v>
          </cell>
          <cell r="L2553" t="str">
            <v>UN</v>
          </cell>
          <cell r="M2553">
            <v>1965.82</v>
          </cell>
        </row>
        <row r="2554">
          <cell r="A2554" t="str">
            <v>48.76.50</v>
          </cell>
          <cell r="B2554" t="str">
            <v>SUDECAP</v>
          </cell>
          <cell r="C2554" t="str">
            <v>PORTAO DE METALON 50x20 A CADA 15 CM - 2.2x2.0 M</v>
          </cell>
          <cell r="L2554" t="str">
            <v>UN</v>
          </cell>
          <cell r="M2554">
            <v>1582.07</v>
          </cell>
        </row>
        <row r="2555">
          <cell r="A2555" t="str">
            <v>48.76.52</v>
          </cell>
          <cell r="B2555" t="str">
            <v>SUDECAP</v>
          </cell>
          <cell r="C2555" t="str">
            <v>PORTAO DE METALON 50x20 A CADA 15 CM - 1.1x2.0 M</v>
          </cell>
          <cell r="L2555" t="str">
            <v>UN</v>
          </cell>
          <cell r="M2555">
            <v>981.57</v>
          </cell>
        </row>
        <row r="2556">
          <cell r="A2556" t="str">
            <v>48.78</v>
          </cell>
          <cell r="B2556" t="str">
            <v>SUDECAP</v>
          </cell>
          <cell r="C2556" t="str">
            <v>SERRALHERIA - CRECHE</v>
          </cell>
        </row>
        <row r="2557">
          <cell r="A2557" t="str">
            <v>48.78.05</v>
          </cell>
          <cell r="B2557" t="str">
            <v>SUDECAP</v>
          </cell>
          <cell r="C2557" t="str">
            <v>J1 - MAXIMO AR DE METALON 0,60x1,20M</v>
          </cell>
          <cell r="L2557" t="str">
            <v>UN</v>
          </cell>
          <cell r="M2557">
            <v>586.72</v>
          </cell>
        </row>
        <row r="2558">
          <cell r="A2558" t="str">
            <v>48.78.06</v>
          </cell>
          <cell r="B2558" t="str">
            <v>SUDECAP</v>
          </cell>
          <cell r="C2558" t="str">
            <v>J2 - MAXIMO AR DE METALON 0,60x2,00M</v>
          </cell>
          <cell r="L2558" t="str">
            <v>UN</v>
          </cell>
          <cell r="M2558">
            <v>718.79</v>
          </cell>
        </row>
        <row r="2559">
          <cell r="A2559" t="str">
            <v>48.78.15</v>
          </cell>
          <cell r="B2559" t="str">
            <v>SUDECAP</v>
          </cell>
          <cell r="C2559" t="str">
            <v>P1 - PORTA DE ABRIR DE METALON 2FL. - 1,50x2,20M</v>
          </cell>
          <cell r="L2559" t="str">
            <v>UN</v>
          </cell>
          <cell r="M2559">
            <v>2314.5</v>
          </cell>
        </row>
        <row r="2560">
          <cell r="A2560" t="str">
            <v>48.78.16</v>
          </cell>
          <cell r="B2560" t="str">
            <v>SUDECAP</v>
          </cell>
          <cell r="C2560" t="str">
            <v>COMPLEMENTO SUPERIOR DE P1 - 1,50x1,10M</v>
          </cell>
          <cell r="L2560" t="str">
            <v>UN</v>
          </cell>
          <cell r="M2560">
            <v>377.61</v>
          </cell>
        </row>
        <row r="2561">
          <cell r="A2561" t="str">
            <v>48.78.17</v>
          </cell>
          <cell r="B2561" t="str">
            <v>SUDECAP</v>
          </cell>
          <cell r="C2561" t="str">
            <v>P3 - PORTA DE ABRIR DE METALON 1FL. 0,80x2,20M</v>
          </cell>
          <cell r="L2561" t="str">
            <v>UN</v>
          </cell>
          <cell r="M2561">
            <v>1419.82</v>
          </cell>
        </row>
        <row r="2562">
          <cell r="A2562" t="str">
            <v>48.78.20</v>
          </cell>
          <cell r="B2562" t="str">
            <v>SUDECAP</v>
          </cell>
          <cell r="C2562" t="str">
            <v>P2 - PORTA DE CORRER DE METALON 1FL. 1,20x2,20M</v>
          </cell>
          <cell r="L2562" t="str">
            <v>UN</v>
          </cell>
          <cell r="M2562">
            <v>2066.03</v>
          </cell>
        </row>
        <row r="2563">
          <cell r="A2563" t="str">
            <v>48.78.25</v>
          </cell>
          <cell r="B2563" t="str">
            <v>SUDECAP</v>
          </cell>
          <cell r="C2563" t="str">
            <v>PORTA DE CORRER DE FERRO/TELA ARTISTEX- 1,75x2,10M</v>
          </cell>
          <cell r="L2563" t="str">
            <v>UN</v>
          </cell>
          <cell r="M2563">
            <v>988.19</v>
          </cell>
        </row>
        <row r="2564">
          <cell r="A2564" t="str">
            <v>48.78.30</v>
          </cell>
          <cell r="B2564" t="str">
            <v>SUDECAP</v>
          </cell>
          <cell r="C2564" t="str">
            <v>PORTAO DE ABRIR CHAPA TRAPEZOIDAL 2FL.- 3,00x2,50M</v>
          </cell>
          <cell r="L2564" t="str">
            <v>UN</v>
          </cell>
          <cell r="M2564">
            <v>3988.02</v>
          </cell>
        </row>
        <row r="2565">
          <cell r="A2565" t="str">
            <v>48.78.31</v>
          </cell>
          <cell r="B2565" t="str">
            <v>SUDECAP</v>
          </cell>
          <cell r="C2565" t="str">
            <v>PORTAO DE ABRIR CHAPA TRAPEZOIDAL 1FL.- 1,00x2,10M</v>
          </cell>
          <cell r="L2565" t="str">
            <v>UN</v>
          </cell>
          <cell r="M2565">
            <v>1637.39</v>
          </cell>
        </row>
        <row r="2566">
          <cell r="A2566" t="str">
            <v>48.78.50</v>
          </cell>
          <cell r="B2566" t="str">
            <v>SUDECAP</v>
          </cell>
          <cell r="C2566" t="str">
            <v>ALCAPAO DE CHAPA GALV.18,0,60x0,60M, INCL.CAIXILHO</v>
          </cell>
          <cell r="L2566" t="str">
            <v>UN</v>
          </cell>
          <cell r="M2566">
            <v>216.59</v>
          </cell>
        </row>
        <row r="2567">
          <cell r="A2567" t="str">
            <v>48.78.55</v>
          </cell>
          <cell r="B2567" t="str">
            <v>SUDECAP</v>
          </cell>
          <cell r="C2567" t="str">
            <v>GUICHE DE ABRIR DE METALON 2FL. - 0,90x0,70M</v>
          </cell>
          <cell r="L2567" t="str">
            <v>UN</v>
          </cell>
          <cell r="M2567">
            <v>545.62</v>
          </cell>
        </row>
        <row r="2568">
          <cell r="A2568" t="str">
            <v>48.78.60</v>
          </cell>
          <cell r="B2568" t="str">
            <v>SUDECAP</v>
          </cell>
          <cell r="C2568" t="str">
            <v>GRADE DE FERRO QUADRADO 3/8" - 0,60x1,20M</v>
          </cell>
          <cell r="L2568" t="str">
            <v>UN</v>
          </cell>
          <cell r="M2568">
            <v>216.44</v>
          </cell>
        </row>
        <row r="2569">
          <cell r="A2569" t="str">
            <v>50</v>
          </cell>
          <cell r="C2569" t="str">
            <v>CUSTO HORARIO DE EQUIPAMENTO</v>
          </cell>
        </row>
        <row r="2570">
          <cell r="A2570" t="str">
            <v>50.01</v>
          </cell>
          <cell r="B2570" t="str">
            <v>SUDECAP</v>
          </cell>
          <cell r="C2570" t="str">
            <v>ACABADORA DE ASFALTO, LAMA E VASSOURA MECANICA</v>
          </cell>
        </row>
        <row r="2571">
          <cell r="A2571" t="str">
            <v>50.01.09</v>
          </cell>
          <cell r="B2571" t="str">
            <v>SUDECAP</v>
          </cell>
          <cell r="C2571" t="str">
            <v>CHI/VIBROACABADORA DE ASFALTO SOBRE ESTEIRAS, LARG. PAVIM. 2,13 M A 4,55 M, POT. 74 KW/ 100 HP, CAP. 400 T/ H</v>
          </cell>
          <cell r="L2571" t="str">
            <v>H</v>
          </cell>
          <cell r="M2571">
            <v>164.53</v>
          </cell>
        </row>
        <row r="2572">
          <cell r="A2572" t="str">
            <v>50.01.30</v>
          </cell>
          <cell r="B2572" t="str">
            <v>SUDECAP</v>
          </cell>
          <cell r="C2572" t="str">
            <v>CHP/USINA DE LAMA ASFÁLTICA COM CAPACIDADE DE 5M3 E POTÊNCIA 30HP OU EQUIVALENTE - EXCLUSIVE CAMINHÃO</v>
          </cell>
          <cell r="L2572" t="str">
            <v>H</v>
          </cell>
          <cell r="M2572">
            <v>237.3</v>
          </cell>
        </row>
        <row r="2573">
          <cell r="A2573" t="str">
            <v>50.01.31</v>
          </cell>
          <cell r="B2573" t="str">
            <v>SUDECAP</v>
          </cell>
          <cell r="C2573" t="str">
            <v>CHI/USINA DE LAMA ASFÁLTICA COM CAPACIDADE DE 5M3 E POTÊNCIA 30HP OU EQUIVALENTE - EXCLUSIVE CAMINHÃO</v>
          </cell>
          <cell r="L2573" t="str">
            <v>H</v>
          </cell>
          <cell r="M2573">
            <v>130.55</v>
          </cell>
        </row>
        <row r="2574">
          <cell r="A2574" t="str">
            <v>50.01.32</v>
          </cell>
          <cell r="B2574" t="str">
            <v>SUDECAP</v>
          </cell>
          <cell r="C2574" t="str">
            <v>CHP/CAMIN.LAMA ASF. FORD 1519, CONSMAQ LA-6-6.0M3</v>
          </cell>
          <cell r="L2574" t="str">
            <v>H</v>
          </cell>
          <cell r="M2574">
            <v>410.62</v>
          </cell>
        </row>
        <row r="2575">
          <cell r="A2575" t="str">
            <v>50.01.33</v>
          </cell>
          <cell r="B2575" t="str">
            <v>SUDECAP</v>
          </cell>
          <cell r="C2575" t="str">
            <v>CHI/CAMIN.LAMA ASF. FORD 1519, CONSMAQ LA-6-6.0M3</v>
          </cell>
          <cell r="L2575" t="str">
            <v>H</v>
          </cell>
          <cell r="M2575">
            <v>195.66</v>
          </cell>
        </row>
        <row r="2576">
          <cell r="A2576" t="str">
            <v>50.01.70</v>
          </cell>
          <cell r="B2576" t="str">
            <v>SUDECAP</v>
          </cell>
          <cell r="C2576" t="str">
            <v>CHP/VASSOURA MECANICA REBOCAVEL COM ESCOVA CILINDRICA LARGURA UTIL DE VARRIMENTO = 2,44M</v>
          </cell>
          <cell r="L2576" t="str">
            <v>H</v>
          </cell>
          <cell r="M2576">
            <v>14.44</v>
          </cell>
        </row>
        <row r="2577">
          <cell r="A2577" t="str">
            <v>50.01.71</v>
          </cell>
          <cell r="B2577" t="str">
            <v>SUDECAP</v>
          </cell>
          <cell r="C2577" t="str">
            <v>CHI/VASSOURA MECANICA REBOCAVEL COM ESCOVA CILINDRICA LARGURA UTIL DE VARRIMENTO = 2,44M</v>
          </cell>
          <cell r="L2577" t="str">
            <v>H</v>
          </cell>
          <cell r="M2577">
            <v>10.67</v>
          </cell>
        </row>
        <row r="2578">
          <cell r="A2578" t="str">
            <v>50.01.72</v>
          </cell>
          <cell r="B2578" t="str">
            <v>SUDECAP</v>
          </cell>
          <cell r="C2578" t="str">
            <v>CHP/FRESADORA DE ASFALTO A FRIO SOBRE RODAS, LARG. FRESAGEM 1,00 M, POT. 155 KW/208 HP</v>
          </cell>
          <cell r="L2578" t="str">
            <v>H</v>
          </cell>
          <cell r="M2578">
            <v>1021.5</v>
          </cell>
        </row>
        <row r="2579">
          <cell r="A2579" t="str">
            <v>50.04</v>
          </cell>
          <cell r="B2579" t="str">
            <v>SUDECAP</v>
          </cell>
          <cell r="C2579" t="str">
            <v>BATE ESTACA E MARTELO</v>
          </cell>
        </row>
        <row r="2580">
          <cell r="A2580" t="str">
            <v>50.04.10</v>
          </cell>
          <cell r="B2580" t="str">
            <v>SUDECAP</v>
          </cell>
          <cell r="C2580" t="str">
            <v>CHP/BATE ESTACA MAGAN 850 PM, 44 HP</v>
          </cell>
          <cell r="L2580" t="str">
            <v>H</v>
          </cell>
          <cell r="M2580">
            <v>77.74</v>
          </cell>
        </row>
        <row r="2581">
          <cell r="A2581" t="str">
            <v>50.04.11</v>
          </cell>
          <cell r="B2581" t="str">
            <v>SUDECAP</v>
          </cell>
          <cell r="C2581" t="str">
            <v>CHI/BATE ESTACA MAGAN 850 PM, 44 HP</v>
          </cell>
          <cell r="L2581" t="str">
            <v>H</v>
          </cell>
          <cell r="M2581">
            <v>25.63</v>
          </cell>
        </row>
        <row r="2582">
          <cell r="A2582" t="str">
            <v>50.05</v>
          </cell>
          <cell r="B2582" t="str">
            <v>SUDECAP</v>
          </cell>
          <cell r="C2582" t="str">
            <v>BETONEIRA</v>
          </cell>
        </row>
        <row r="2583">
          <cell r="A2583" t="str">
            <v>50.05.10</v>
          </cell>
          <cell r="B2583" t="str">
            <v>SUDECAP</v>
          </cell>
          <cell r="C2583" t="str">
            <v>CHP/BETONEIRA 400 L, SEM CARREGADOR</v>
          </cell>
          <cell r="L2583" t="str">
            <v>H</v>
          </cell>
          <cell r="M2583">
            <v>3.03</v>
          </cell>
        </row>
        <row r="2584">
          <cell r="A2584" t="str">
            <v>50.05.11</v>
          </cell>
          <cell r="B2584" t="str">
            <v>SUDECAP</v>
          </cell>
          <cell r="C2584" t="str">
            <v>CHI/BETONEIRA 400 L, SEM CARREGADOR</v>
          </cell>
          <cell r="L2584" t="str">
            <v>H</v>
          </cell>
          <cell r="M2584">
            <v>0.76</v>
          </cell>
        </row>
        <row r="2585">
          <cell r="A2585" t="str">
            <v>50.06</v>
          </cell>
          <cell r="B2585" t="str">
            <v>SUDECAP</v>
          </cell>
          <cell r="C2585" t="str">
            <v>BOMBA D'AGUA E LAMA</v>
          </cell>
        </row>
        <row r="2586">
          <cell r="A2586" t="str">
            <v>50.06.02</v>
          </cell>
          <cell r="B2586" t="str">
            <v>SUDECAP</v>
          </cell>
          <cell r="C2586" t="str">
            <v>CHP/BOMBA HIDROSUL 2" ASI-250-36M3/H C/20M MANGUEI</v>
          </cell>
          <cell r="L2586" t="str">
            <v>H</v>
          </cell>
          <cell r="M2586">
            <v>7.73</v>
          </cell>
        </row>
        <row r="2587">
          <cell r="A2587" t="str">
            <v>50.06.03</v>
          </cell>
          <cell r="B2587" t="str">
            <v>SUDECAP</v>
          </cell>
          <cell r="C2587" t="str">
            <v>CHI/BOMBA HIDROSUL 2" AS1-250-36M3/H C/20M MANGUE</v>
          </cell>
          <cell r="L2587" t="str">
            <v>H</v>
          </cell>
          <cell r="M2587">
            <v>5.61</v>
          </cell>
        </row>
        <row r="2588">
          <cell r="A2588" t="str">
            <v>50.06.04</v>
          </cell>
          <cell r="B2588" t="str">
            <v>SUDECAP</v>
          </cell>
          <cell r="C2588" t="str">
            <v>CHP/BOMBA HIDROSUL 3" ASI-500-72M3/H C/20M MANGUEI</v>
          </cell>
          <cell r="L2588" t="str">
            <v>H</v>
          </cell>
          <cell r="M2588">
            <v>9.82</v>
          </cell>
        </row>
        <row r="2589">
          <cell r="A2589" t="str">
            <v>50.06.05</v>
          </cell>
          <cell r="B2589" t="str">
            <v>SUDECAP</v>
          </cell>
          <cell r="C2589" t="str">
            <v>CHI/BOMBA HIDROSUL 3" ASI-500-72M3/H C/20M MANGUEI</v>
          </cell>
          <cell r="L2589" t="str">
            <v>H</v>
          </cell>
          <cell r="M2589">
            <v>5.99</v>
          </cell>
        </row>
        <row r="2590">
          <cell r="A2590" t="str">
            <v>50.10</v>
          </cell>
          <cell r="B2590" t="str">
            <v>SUDECAP</v>
          </cell>
          <cell r="C2590" t="str">
            <v>CAMINHAO, CARROCERIA E CAVALO MECANICO</v>
          </cell>
        </row>
        <row r="2591">
          <cell r="A2591" t="str">
            <v>50.10.08</v>
          </cell>
          <cell r="B2591" t="str">
            <v>SUDECAP</v>
          </cell>
          <cell r="C2591" t="str">
            <v>CHP/CAMINHAO BASCULANTE FORD 1317 WE</v>
          </cell>
          <cell r="L2591" t="str">
            <v>H</v>
          </cell>
          <cell r="M2591">
            <v>134.45</v>
          </cell>
        </row>
        <row r="2592">
          <cell r="A2592" t="str">
            <v>50.10.09</v>
          </cell>
          <cell r="B2592" t="str">
            <v>SUDECAP</v>
          </cell>
          <cell r="C2592" t="str">
            <v>CHI/CAMINHAO BASCULANTE FORD 1317 WE</v>
          </cell>
          <cell r="L2592" t="str">
            <v>H</v>
          </cell>
          <cell r="M2592">
            <v>58.17</v>
          </cell>
        </row>
        <row r="2593">
          <cell r="A2593" t="str">
            <v>50.10.12</v>
          </cell>
          <cell r="B2593" t="str">
            <v>SUDECAP</v>
          </cell>
          <cell r="C2593" t="str">
            <v>CHP/CAMINHAO BASCULANTE FORD 1519</v>
          </cell>
          <cell r="L2593" t="str">
            <v>H</v>
          </cell>
          <cell r="M2593">
            <v>160.62</v>
          </cell>
        </row>
        <row r="2594">
          <cell r="A2594" t="str">
            <v>50.10.13</v>
          </cell>
          <cell r="B2594" t="str">
            <v>SUDECAP</v>
          </cell>
          <cell r="C2594" t="str">
            <v>CHI/CAMINHAO BASCULANTE FORD 1519</v>
          </cell>
          <cell r="L2594" t="str">
            <v>H</v>
          </cell>
          <cell r="M2594">
            <v>68.33</v>
          </cell>
        </row>
        <row r="2595">
          <cell r="A2595" t="str">
            <v>50.10.36</v>
          </cell>
          <cell r="B2595" t="str">
            <v>SUDECAP</v>
          </cell>
          <cell r="C2595" t="str">
            <v>CHP/CAMINHAO TANQUE FORD 1317 WE, 6.000L</v>
          </cell>
          <cell r="L2595" t="str">
            <v>H</v>
          </cell>
          <cell r="M2595">
            <v>141.45</v>
          </cell>
        </row>
        <row r="2596">
          <cell r="A2596" t="str">
            <v>50.10.37</v>
          </cell>
          <cell r="B2596" t="str">
            <v>SUDECAP</v>
          </cell>
          <cell r="C2596" t="str">
            <v>CHI/CAMINHAO TANQUE FORD 1317 WE, 6.000L</v>
          </cell>
          <cell r="L2596" t="str">
            <v>H</v>
          </cell>
          <cell r="M2596">
            <v>57.14</v>
          </cell>
        </row>
        <row r="2597">
          <cell r="A2597" t="str">
            <v>50.10.50</v>
          </cell>
          <cell r="B2597" t="str">
            <v>SUDECAP</v>
          </cell>
          <cell r="C2597" t="str">
            <v>CHP/CAMINHAO TANQUE FORD 1317 WE TRUCADO, 10000</v>
          </cell>
          <cell r="L2597" t="str">
            <v>H</v>
          </cell>
          <cell r="M2597">
            <v>148.4</v>
          </cell>
        </row>
        <row r="2598">
          <cell r="A2598" t="str">
            <v>50.10.51</v>
          </cell>
          <cell r="B2598" t="str">
            <v>SUDECAP</v>
          </cell>
          <cell r="C2598" t="str">
            <v>CHI/CAMINHAO TANQUE FORD 1317 WE TRUCADO, 10000 L</v>
          </cell>
          <cell r="L2598" t="str">
            <v>H</v>
          </cell>
          <cell r="M2598">
            <v>61.05</v>
          </cell>
        </row>
        <row r="2599">
          <cell r="A2599" t="str">
            <v>50.10.68</v>
          </cell>
          <cell r="B2599" t="str">
            <v>SUDECAP</v>
          </cell>
          <cell r="C2599" t="str">
            <v>CHP/CAMINHAO CARROCERIA FORD 1317 WE</v>
          </cell>
          <cell r="L2599" t="str">
            <v>H</v>
          </cell>
          <cell r="M2599">
            <v>139.39</v>
          </cell>
        </row>
        <row r="2600">
          <cell r="A2600" t="str">
            <v>50.10.69</v>
          </cell>
          <cell r="B2600" t="str">
            <v>SUDECAP</v>
          </cell>
          <cell r="C2600" t="str">
            <v>CHI/CAMINHAO CARROCERIA FORD 1317 WE</v>
          </cell>
          <cell r="L2600" t="str">
            <v>H</v>
          </cell>
          <cell r="M2600">
            <v>55.98</v>
          </cell>
        </row>
        <row r="2601">
          <cell r="A2601" t="str">
            <v>50.10.80</v>
          </cell>
          <cell r="B2601" t="str">
            <v>SUDECAP</v>
          </cell>
          <cell r="C2601" t="str">
            <v>CHP/GUINDASTE ARTICULADO COM CAPACIDADE MÁXIMA DE 3300KG E ALCANCE MÁXIMO HORIZONTAL DE 9 METROS OU EQUIVALENTE</v>
          </cell>
          <cell r="L2601" t="str">
            <v>H</v>
          </cell>
          <cell r="M2601">
            <v>22.4</v>
          </cell>
        </row>
        <row r="2603">
          <cell r="A2603" t="str">
            <v>50.10.81</v>
          </cell>
          <cell r="B2603" t="str">
            <v>SUDECAP</v>
          </cell>
          <cell r="C2603" t="str">
            <v>CHI/GUINDASTE ARTICULADO COM CAPACIDADE MÁXIMA DE 3300KG E ALCANCE MÁXIMO HORIZONTAL DE 9 METROS OU EQUIVALENTE</v>
          </cell>
          <cell r="L2603" t="str">
            <v>H</v>
          </cell>
          <cell r="M2603">
            <v>15.4</v>
          </cell>
        </row>
        <row r="2605">
          <cell r="A2605" t="str">
            <v>50.10.82</v>
          </cell>
          <cell r="B2605" t="str">
            <v>SUDECAP</v>
          </cell>
          <cell r="C2605" t="str">
            <v>CHP/CAM.GUINDAUTO FORD F-1319 MADAL PBK - 6500</v>
          </cell>
          <cell r="L2605" t="str">
            <v>H</v>
          </cell>
          <cell r="M2605">
            <v>161.79</v>
          </cell>
        </row>
        <row r="2606">
          <cell r="A2606" t="str">
            <v>50.10.83</v>
          </cell>
          <cell r="B2606" t="str">
            <v>SUDECAP</v>
          </cell>
          <cell r="C2606" t="str">
            <v>CHI/CAM.GUINDAUTO FORD F-1319 MADAL PBK - 6500</v>
          </cell>
          <cell r="L2606" t="str">
            <v>H</v>
          </cell>
          <cell r="M2606">
            <v>68.58</v>
          </cell>
        </row>
        <row r="2607">
          <cell r="A2607" t="str">
            <v>50.11</v>
          </cell>
          <cell r="B2607" t="str">
            <v>SUDECAP</v>
          </cell>
          <cell r="C2607" t="str">
            <v>CARREGADEIRA</v>
          </cell>
        </row>
        <row r="2608">
          <cell r="A2608" t="str">
            <v>50.11.10</v>
          </cell>
          <cell r="B2608" t="str">
            <v>SUDECAP</v>
          </cell>
          <cell r="C2608" t="str">
            <v>CHP/PÁ CARREGADEIRA 180HP CAPACIDADE CAÇAMBA 3M3 OU EQUIVALENTE</v>
          </cell>
          <cell r="L2608" t="str">
            <v>H</v>
          </cell>
          <cell r="M2608">
            <v>305.77</v>
          </cell>
        </row>
        <row r="2609">
          <cell r="A2609" t="str">
            <v>50.11.11</v>
          </cell>
          <cell r="B2609" t="str">
            <v>SUDECAP</v>
          </cell>
          <cell r="C2609" t="str">
            <v>CHI/PÁ CARREGADEIRA 180HP CAPACIDADE CAÇAMBA 3M3 OU EQUIVALENTE</v>
          </cell>
          <cell r="L2609" t="str">
            <v>H</v>
          </cell>
          <cell r="M2609">
            <v>76.38</v>
          </cell>
        </row>
        <row r="2610">
          <cell r="A2610" t="str">
            <v>50.11.28</v>
          </cell>
          <cell r="B2610" t="str">
            <v>SUDECAP</v>
          </cell>
          <cell r="C2610" t="str">
            <v>CHP/PÁ CARREGADEIRA 140HP CAPACIDADE CAÇAMBA 1,7M3 OU EQUIVALENTE</v>
          </cell>
          <cell r="L2610" t="str">
            <v>H</v>
          </cell>
          <cell r="M2610">
            <v>220.28</v>
          </cell>
        </row>
        <row r="2611">
          <cell r="A2611" t="str">
            <v>50.11.29</v>
          </cell>
          <cell r="B2611" t="str">
            <v>SUDECAP</v>
          </cell>
          <cell r="C2611" t="str">
            <v>CHI/PÁ CARREGADEIRA 140HP CAPACIDADE CAÇAMBA 1,7M3 OU EQUIVALENTE</v>
          </cell>
          <cell r="L2611" t="str">
            <v>H</v>
          </cell>
          <cell r="M2611">
            <v>81.61</v>
          </cell>
        </row>
        <row r="2612">
          <cell r="A2612" t="str">
            <v>50.11.30</v>
          </cell>
          <cell r="B2612" t="str">
            <v>SUDECAP</v>
          </cell>
          <cell r="C2612" t="str">
            <v>CHP/MINI-CARREGADEIRA DE PNEUS 61HP COM VASSOURA DE 1500MM OU EQUIVALENTE</v>
          </cell>
          <cell r="L2612" t="str">
            <v>H</v>
          </cell>
          <cell r="M2612">
            <v>134.8</v>
          </cell>
        </row>
        <row r="2613">
          <cell r="A2613" t="str">
            <v>50.11.31</v>
          </cell>
          <cell r="B2613" t="str">
            <v>SUDECAP</v>
          </cell>
          <cell r="C2613" t="str">
            <v>CHI/MINI-CARREGADEIRA DE PNEUS 61HP COM VASSOURA DE 1500MM OU EQUIVALENTE</v>
          </cell>
          <cell r="L2613" t="str">
            <v>H</v>
          </cell>
          <cell r="M2613">
            <v>57.57</v>
          </cell>
        </row>
        <row r="2614">
          <cell r="A2614" t="str">
            <v>50.13</v>
          </cell>
          <cell r="B2614" t="str">
            <v>SUDECAP</v>
          </cell>
          <cell r="C2614" t="str">
            <v>COMPACTADOR</v>
          </cell>
        </row>
        <row r="2615">
          <cell r="A2615" t="str">
            <v>50.13.22</v>
          </cell>
          <cell r="B2615" t="str">
            <v>SUDECAP</v>
          </cell>
          <cell r="C2615" t="str">
            <v>CHP/ROLO COMPACTADOR VIBRATORIO TANDEM, ACO LISO, POTENCIA 57 HP, PESO SEM/COM LASTRO 6,5/9,4 T, LARGURA DE TRABALHO 1,20 M OU EQUIVALENTE</v>
          </cell>
          <cell r="L2615" t="str">
            <v>H</v>
          </cell>
          <cell r="M2615">
            <v>127.72</v>
          </cell>
        </row>
        <row r="2617">
          <cell r="A2617" t="str">
            <v>50.13.23</v>
          </cell>
          <cell r="B2617" t="str">
            <v>SUDECAP</v>
          </cell>
          <cell r="C2617" t="str">
            <v>CHI/ROLO COMPACTADOR VIBRATORIO TANDEM, ACO LISO, POTENCIA 57 HP, PESO SEM/COM LASTRO 6,5/9,4 T, LARGURA DE TRABALHO 1,20 M OU EQUIVALENTE</v>
          </cell>
          <cell r="L2617" t="str">
            <v>H</v>
          </cell>
          <cell r="M2617">
            <v>44.49</v>
          </cell>
        </row>
        <row r="2619">
          <cell r="A2619" t="str">
            <v>50.13.40</v>
          </cell>
          <cell r="B2619" t="str">
            <v>SUDECAP</v>
          </cell>
          <cell r="C2619" t="str">
            <v>CHP/ROLO VIBRAT. DYNAPAC CA-25 LISO - STD  P/SOLOS</v>
          </cell>
          <cell r="L2619" t="str">
            <v>H</v>
          </cell>
          <cell r="M2619">
            <v>215.72</v>
          </cell>
        </row>
        <row r="2620">
          <cell r="A2620" t="str">
            <v>50.13.41</v>
          </cell>
          <cell r="B2620" t="str">
            <v>SUDECAP</v>
          </cell>
          <cell r="C2620" t="str">
            <v>CHI/ROLO VIBRAT. DYNAPAC CA-25 LISO - STD  P/SOLOS</v>
          </cell>
          <cell r="L2620" t="str">
            <v>H</v>
          </cell>
          <cell r="M2620">
            <v>64.52</v>
          </cell>
        </row>
        <row r="2621">
          <cell r="A2621" t="str">
            <v>50.13.42</v>
          </cell>
          <cell r="B2621" t="str">
            <v>SUDECAP</v>
          </cell>
          <cell r="C2621" t="str">
            <v>CHP/ROLO VIBRATÓRIO PÉ DE CARNEIRO 100HP PESO OPERACIONAL 11000KG OU EQUIVALENTE</v>
          </cell>
          <cell r="L2621" t="str">
            <v>H</v>
          </cell>
          <cell r="M2621">
            <v>215.67</v>
          </cell>
        </row>
        <row r="2622">
          <cell r="A2622" t="str">
            <v>50.13.43</v>
          </cell>
          <cell r="B2622" t="str">
            <v>SUDECAP</v>
          </cell>
          <cell r="C2622" t="str">
            <v>CHI/ROLO VIBRATÓRIO PÉ DE CARNEIRO 100HP PESO OPERACIONAL 11000KG OU EQUIVALENTE</v>
          </cell>
          <cell r="L2622" t="str">
            <v>H</v>
          </cell>
          <cell r="M2622">
            <v>64.49</v>
          </cell>
        </row>
        <row r="2623">
          <cell r="A2623" t="str">
            <v>50.13.44</v>
          </cell>
          <cell r="B2623" t="str">
            <v>SUDECAP</v>
          </cell>
          <cell r="C2623" t="str">
            <v>CHP/ROLO VIBRATÓRIO LISO 80HP PESO OPERACIONAL 7000KG LARGURA 1,68M OU EQUIVALENTE</v>
          </cell>
          <cell r="L2623" t="str">
            <v>H</v>
          </cell>
          <cell r="M2623">
            <v>182.32</v>
          </cell>
        </row>
        <row r="2624">
          <cell r="A2624" t="str">
            <v>50.13.45</v>
          </cell>
          <cell r="B2624" t="str">
            <v>SUDECAP</v>
          </cell>
          <cell r="C2624" t="str">
            <v>CHI/ROLO VIBRATÓRIO LISO 80HP PESO OPERACIONAL 7000KG LARGURA 1,68M OU EQUIVALENTE</v>
          </cell>
          <cell r="L2624" t="str">
            <v>H</v>
          </cell>
          <cell r="M2624">
            <v>65.9</v>
          </cell>
        </row>
        <row r="2625">
          <cell r="A2625" t="str">
            <v>50.13.46</v>
          </cell>
          <cell r="B2625" t="str">
            <v>SUDECAP</v>
          </cell>
          <cell r="C2625" t="str">
            <v>CHP/ROLO VIBRATÓRIO PÉ DE CARNEIRO 80HP PESO OPERACIONAL 7000KG OU EQUIVALENTE</v>
          </cell>
          <cell r="L2625" t="str">
            <v>H</v>
          </cell>
          <cell r="M2625">
            <v>185.49</v>
          </cell>
        </row>
        <row r="2626">
          <cell r="A2626" t="str">
            <v>50.13.47</v>
          </cell>
          <cell r="B2626" t="str">
            <v>SUDECAP</v>
          </cell>
          <cell r="C2626" t="str">
            <v>CHI/ROLO VIBRATÓRIO PÉ DE CARNEIRO 80HP PESO OPERACIONAL 7000KG OU EQUIVALENTE</v>
          </cell>
          <cell r="L2626" t="str">
            <v>H</v>
          </cell>
          <cell r="M2626">
            <v>67.88</v>
          </cell>
        </row>
        <row r="2627">
          <cell r="A2627" t="str">
            <v>50.13.50</v>
          </cell>
          <cell r="B2627" t="str">
            <v>SUDECAP</v>
          </cell>
          <cell r="C2627" t="str">
            <v>CHP/ROLO VIBRATÓRIO DE TAMBOR DUPLO 24 HP, PESO OPERACIONAL 1700KG E TAMBOR 0,90M OU EQUIVALENTE</v>
          </cell>
          <cell r="L2627" t="str">
            <v>H</v>
          </cell>
          <cell r="M2627">
            <v>72.18</v>
          </cell>
        </row>
        <row r="2628">
          <cell r="A2628" t="str">
            <v>50.13.51</v>
          </cell>
          <cell r="B2628" t="str">
            <v>SUDECAP</v>
          </cell>
          <cell r="C2628" t="str">
            <v>CHI/ROLO VIBRATÓRIO DE TAMBOR DUPLO 24 HP, PESO OPERACIONAL 1700KG E TAMBOR 0,90M OU EQUIVALENTE</v>
          </cell>
          <cell r="L2628" t="str">
            <v>H</v>
          </cell>
          <cell r="M2628">
            <v>43.34</v>
          </cell>
        </row>
        <row r="2629">
          <cell r="A2629" t="str">
            <v>50.13.54</v>
          </cell>
          <cell r="B2629" t="str">
            <v>SUDECAP</v>
          </cell>
          <cell r="C2629" t="str">
            <v>CHP/ROLO DE PNEUS MASSA OPERACIONAL 10000KG LARGURA ROLAMENTO 1,80M E 99HP OU EQUIVALENTE</v>
          </cell>
          <cell r="L2629" t="str">
            <v>H</v>
          </cell>
          <cell r="M2629">
            <v>273.47</v>
          </cell>
        </row>
        <row r="2630">
          <cell r="A2630" t="str">
            <v>50.13.55</v>
          </cell>
          <cell r="B2630" t="str">
            <v>SUDECAP</v>
          </cell>
          <cell r="C2630" t="str">
            <v>CHI/ROLO DE PNEUS MASSA OPERACIONAL 10000KG LARGURA ROLAMENTO 1,80M E 99HP OU EQUIVALENTE</v>
          </cell>
          <cell r="L2630" t="str">
            <v>H</v>
          </cell>
          <cell r="M2630">
            <v>102.34</v>
          </cell>
        </row>
        <row r="2631">
          <cell r="A2631" t="str">
            <v>50.13.74</v>
          </cell>
          <cell r="B2631" t="str">
            <v>SUDECAP</v>
          </cell>
          <cell r="C2631" t="str">
            <v>CHP/COMPACTADOR VIBRATÓRIO DE PLACA 9,0 HP DIESEL OU EQUIVALENTE</v>
          </cell>
          <cell r="L2631" t="str">
            <v>H</v>
          </cell>
          <cell r="M2631">
            <v>12.81</v>
          </cell>
        </row>
        <row r="2632">
          <cell r="A2632" t="str">
            <v>50.13.75</v>
          </cell>
          <cell r="B2632" t="str">
            <v>SUDECAP</v>
          </cell>
          <cell r="C2632" t="str">
            <v>CHI/COMPACTADOR VIBRATÓRIO DE PLACA 9,0 HP DIESEL OU EQUIVALENTE</v>
          </cell>
          <cell r="L2632" t="str">
            <v>H</v>
          </cell>
          <cell r="M2632">
            <v>3.55</v>
          </cell>
        </row>
        <row r="2633">
          <cell r="A2633" t="str">
            <v>50.13.78</v>
          </cell>
          <cell r="B2633" t="str">
            <v>SUDECAP</v>
          </cell>
          <cell r="C2633" t="str">
            <v>CHP/COMPACTADOR VIBRATÓRIO DE PLACA 3,0 HP DIESEL OU EQUIVALENTE</v>
          </cell>
          <cell r="L2633" t="str">
            <v>H</v>
          </cell>
          <cell r="M2633">
            <v>6.87</v>
          </cell>
        </row>
        <row r="2634">
          <cell r="A2634" t="str">
            <v>50.13.79</v>
          </cell>
          <cell r="B2634" t="str">
            <v>SUDECAP</v>
          </cell>
          <cell r="C2634" t="str">
            <v>CHI/COMPACTADOR VIBRATÓRIO DE PLACA 3,0 HP DIESEL OU EQUIVALENTE</v>
          </cell>
          <cell r="L2634" t="str">
            <v>H</v>
          </cell>
          <cell r="M2634">
            <v>0.89</v>
          </cell>
        </row>
        <row r="2635">
          <cell r="A2635" t="str">
            <v>50.14</v>
          </cell>
          <cell r="B2635" t="str">
            <v>SUDECAP</v>
          </cell>
          <cell r="C2635" t="str">
            <v>COMPRESSOR E ACESSORIOS</v>
          </cell>
        </row>
        <row r="2636">
          <cell r="A2636" t="str">
            <v>50.14.10</v>
          </cell>
          <cell r="B2636" t="str">
            <v>SUDECAP</v>
          </cell>
          <cell r="C2636" t="str">
            <v>CHP/COMPRESSOR PORTÁTIL, MOTOR DIESEL, 275 PCM, 7 BAR, 54,4KW, OU EQUIVALENTE</v>
          </cell>
          <cell r="L2636" t="str">
            <v>H</v>
          </cell>
          <cell r="M2636">
            <v>124.58</v>
          </cell>
        </row>
        <row r="2637">
          <cell r="A2637" t="str">
            <v>50.14.11</v>
          </cell>
          <cell r="B2637" t="str">
            <v>SUDECAP</v>
          </cell>
          <cell r="C2637" t="str">
            <v>CHI/COMPRESSOR PORTÁTIL, MOTOR DIESEL, 275 PCM, 7 BAR, 54,4KW, OU EQUIVALENTE</v>
          </cell>
          <cell r="L2637" t="str">
            <v>H</v>
          </cell>
          <cell r="M2637">
            <v>30.48</v>
          </cell>
        </row>
        <row r="2638">
          <cell r="A2638" t="str">
            <v>50.16</v>
          </cell>
          <cell r="B2638" t="str">
            <v>SUDECAP</v>
          </cell>
          <cell r="C2638" t="str">
            <v>DISTRIBUIDOR DE AGREGADO E BETUME</v>
          </cell>
        </row>
        <row r="2639">
          <cell r="A2639" t="str">
            <v>50.16.52</v>
          </cell>
          <cell r="B2639" t="str">
            <v>SUDECAP</v>
          </cell>
          <cell r="C2639" t="str">
            <v>CHP/CAMIN.DISTR.BETUME FORD 1519, ALMEIDA D-72 D</v>
          </cell>
          <cell r="L2639" t="str">
            <v>H</v>
          </cell>
          <cell r="M2639">
            <v>298.58</v>
          </cell>
        </row>
        <row r="2640">
          <cell r="A2640" t="str">
            <v>50.16.53</v>
          </cell>
          <cell r="B2640" t="str">
            <v>SUDECAP</v>
          </cell>
          <cell r="C2640" t="str">
            <v>CHI/CAMIN.DISTR.BETUME FORD 1519, ALMEIDA D-72 D</v>
          </cell>
          <cell r="L2640" t="str">
            <v>H</v>
          </cell>
          <cell r="M2640">
            <v>124.19</v>
          </cell>
        </row>
        <row r="2641">
          <cell r="A2641" t="str">
            <v>50.19</v>
          </cell>
          <cell r="B2641" t="str">
            <v>SUDECAP</v>
          </cell>
          <cell r="C2641" t="str">
            <v>EQUIPAMENTO DE PERFURACAO E ROMPEDOR</v>
          </cell>
        </row>
        <row r="2642">
          <cell r="A2642" t="str">
            <v>50.19.16</v>
          </cell>
          <cell r="B2642" t="str">
            <v>SUDECAP</v>
          </cell>
          <cell r="C2642" t="str">
            <v>CHP/PERFURATRIZ BJ 571-4L 78PCM</v>
          </cell>
          <cell r="L2642" t="str">
            <v>H</v>
          </cell>
          <cell r="M2642">
            <v>14.28</v>
          </cell>
        </row>
        <row r="2643">
          <cell r="A2643" t="str">
            <v>50.19.17</v>
          </cell>
          <cell r="B2643" t="str">
            <v>SUDECAP</v>
          </cell>
          <cell r="C2643" t="str">
            <v>CHI/PERFURATRIZ BJ 571-4L 78PCM</v>
          </cell>
          <cell r="L2643" t="str">
            <v>H</v>
          </cell>
          <cell r="M2643">
            <v>14.28</v>
          </cell>
        </row>
        <row r="2644">
          <cell r="A2644" t="str">
            <v>50.19.62</v>
          </cell>
          <cell r="B2644" t="str">
            <v>SUDECAP</v>
          </cell>
          <cell r="C2644" t="str">
            <v>CHP/ROMPEDOR PNEUMATICO MANUAL, PADRAO, PESO DE 30 KG, OU EQUIVALENTE</v>
          </cell>
          <cell r="L2644" t="str">
            <v>H</v>
          </cell>
          <cell r="M2644">
            <v>15.78</v>
          </cell>
        </row>
        <row r="2645">
          <cell r="A2645" t="str">
            <v>50.19.63</v>
          </cell>
          <cell r="B2645" t="str">
            <v>SUDECAP</v>
          </cell>
          <cell r="C2645" t="str">
            <v>CHI/ROMPEDOR PNEUMATICO MANUAL, PADRAO, PESO DE 30 KG, OU EQUIVALENTE</v>
          </cell>
          <cell r="L2645" t="str">
            <v>H</v>
          </cell>
          <cell r="M2645">
            <v>15.33</v>
          </cell>
        </row>
        <row r="2646">
          <cell r="A2646" t="str">
            <v>50.19.66</v>
          </cell>
          <cell r="B2646" t="str">
            <v>SUDECAP</v>
          </cell>
          <cell r="C2646" t="str">
            <v>MARTELO DEMOLIDOR ELETRICO, 2.000 W,  1.000 IMPACTOS POR MINUTO, FORÇA DE IMPACTO ENTRE 62 E 69 J, PESO DE 30 KG, OU EQUIVALENTE</v>
          </cell>
          <cell r="L2646" t="str">
            <v>H</v>
          </cell>
          <cell r="M2646">
            <v>3.24</v>
          </cell>
        </row>
        <row r="2648">
          <cell r="A2648" t="str">
            <v>50.20</v>
          </cell>
          <cell r="B2648" t="str">
            <v>SUDECAP</v>
          </cell>
          <cell r="C2648" t="str">
            <v>ESCAVADEIRA E DRAGA</v>
          </cell>
        </row>
        <row r="2649">
          <cell r="A2649" t="str">
            <v>50.20.06</v>
          </cell>
          <cell r="B2649" t="str">
            <v>SUDECAP</v>
          </cell>
          <cell r="C2649" t="str">
            <v>CHP/RETROESCAVADEIRA TRAÇÃO 4X2, 85HP, CAÇAMBA 610MM / 0,22M3 OU EQUIVALENTE</v>
          </cell>
          <cell r="L2649" t="str">
            <v>H</v>
          </cell>
          <cell r="M2649">
            <v>138.08</v>
          </cell>
        </row>
        <row r="2650">
          <cell r="A2650" t="str">
            <v>50.20.07</v>
          </cell>
          <cell r="B2650" t="str">
            <v>SUDECAP</v>
          </cell>
          <cell r="C2650" t="str">
            <v>CHI/RETROESCAVADEIRA TRAÇÃO 4X2, 85HP, CAÇAMBA 610MM / 0,22M3 OU EQUIVALENTE</v>
          </cell>
          <cell r="L2650" t="str">
            <v>H</v>
          </cell>
          <cell r="M2650">
            <v>59.11</v>
          </cell>
        </row>
        <row r="2651">
          <cell r="A2651" t="str">
            <v>50.20.18</v>
          </cell>
          <cell r="B2651" t="str">
            <v>SUDECAP</v>
          </cell>
          <cell r="C2651" t="str">
            <v>CHP/ESCAVADEIRA HIDRAULICA SOBRE ESTEIRAS, CACAMBA 0,98M3, PESO OPERACIONAL 17T, POTENCIA BRUTA 119HP, OU EQUIVALENTE</v>
          </cell>
          <cell r="L2651" t="str">
            <v>H</v>
          </cell>
          <cell r="M2651">
            <v>224.21</v>
          </cell>
        </row>
        <row r="2653">
          <cell r="A2653" t="str">
            <v>50.20.19</v>
          </cell>
          <cell r="B2653" t="str">
            <v>SUDECAP</v>
          </cell>
          <cell r="C2653" t="str">
            <v>CHI/ESCAVADEIRA HIDRAULICA SOBRE ESTEIRAS, CACAMBA 0,98M3, PESO OPERACIONAL 17T, POTENCIA BRUTA 119HP, OU EQUIVALENTE</v>
          </cell>
          <cell r="L2653" t="str">
            <v>H</v>
          </cell>
          <cell r="M2653">
            <v>95.44</v>
          </cell>
        </row>
        <row r="2655">
          <cell r="A2655" t="str">
            <v>50.20.20</v>
          </cell>
          <cell r="B2655" t="str">
            <v>SUDECAP</v>
          </cell>
          <cell r="C2655" t="str">
            <v>CHP/ESCAVADEIRA HIDRAULICA SOBRE ESTEIRAS, CACAMBA 1,3M3, PESO OPERACIONAL 22T, POTÊNCIA BRUTA 156HP, OU EQUIVALENTE</v>
          </cell>
          <cell r="L2655" t="str">
            <v>H</v>
          </cell>
          <cell r="M2655">
            <v>332.79</v>
          </cell>
        </row>
        <row r="2657">
          <cell r="A2657" t="str">
            <v>50.20.21</v>
          </cell>
          <cell r="B2657" t="str">
            <v>SUDECAP</v>
          </cell>
          <cell r="C2657" t="str">
            <v>CHI/ESCAVADEIRA HIDRAULICA SOBRE ESTEIRAS, CACAMBA 1,3M3, PESO OPERACIONAL 22T, POTÊNCIA BRUTA 156HP, OU EQUIVALENTE</v>
          </cell>
          <cell r="L2657" t="str">
            <v>H</v>
          </cell>
          <cell r="M2657">
            <v>129.8</v>
          </cell>
        </row>
        <row r="2659">
          <cell r="A2659" t="str">
            <v>50.21</v>
          </cell>
          <cell r="B2659" t="str">
            <v>SUDECAP</v>
          </cell>
          <cell r="C2659" t="str">
            <v>ROCADEIRA</v>
          </cell>
        </row>
        <row r="2660">
          <cell r="A2660" t="str">
            <v>50.21.01</v>
          </cell>
          <cell r="B2660" t="str">
            <v>SUDECAP</v>
          </cell>
          <cell r="C2660" t="str">
            <v>CHP/ROCADEIRA COSTAL COM MOTOR A GASOLINA DE *32* CC</v>
          </cell>
          <cell r="L2660" t="str">
            <v>H</v>
          </cell>
          <cell r="M2660">
            <v>23.71</v>
          </cell>
        </row>
        <row r="2661">
          <cell r="A2661" t="str">
            <v>50.21.02</v>
          </cell>
          <cell r="B2661" t="str">
            <v>SUDECAP</v>
          </cell>
          <cell r="C2661" t="str">
            <v>CHI/ROCADEIRA COSTAL COM MOTOR A GASOLINA DE *32* CC</v>
          </cell>
          <cell r="L2661" t="str">
            <v>H</v>
          </cell>
          <cell r="M2661">
            <v>20.75</v>
          </cell>
        </row>
        <row r="2662">
          <cell r="A2662" t="str">
            <v>50.25</v>
          </cell>
          <cell r="B2662" t="str">
            <v>SUDECAP</v>
          </cell>
          <cell r="C2662" t="str">
            <v>GRADE DE DISCO</v>
          </cell>
        </row>
        <row r="2663">
          <cell r="A2663" t="str">
            <v>50.25.08</v>
          </cell>
          <cell r="B2663" t="str">
            <v>SUDECAP</v>
          </cell>
          <cell r="C2663" t="str">
            <v>CHP/GRADE DE DISCOS MECANICA 20X24" COM 20 DISCOS 24" X 6MM  COM PNEUS PARA TRANSPORTE</v>
          </cell>
          <cell r="L2663" t="str">
            <v>H</v>
          </cell>
          <cell r="M2663">
            <v>9.76</v>
          </cell>
        </row>
        <row r="2664">
          <cell r="A2664" t="str">
            <v>50.25.09</v>
          </cell>
          <cell r="B2664" t="str">
            <v>SUDECAP</v>
          </cell>
          <cell r="C2664" t="str">
            <v>CHI/GRADE DE DISCOS MECANICA 20X24" COM 20 DISCOS 24" X 6MM  COM PNEUS PARA TRANSPORTE</v>
          </cell>
          <cell r="L2664" t="str">
            <v>H</v>
          </cell>
          <cell r="M2664">
            <v>7.32</v>
          </cell>
        </row>
        <row r="2665">
          <cell r="A2665" t="str">
            <v>50.27</v>
          </cell>
          <cell r="B2665" t="str">
            <v>SUDECAP</v>
          </cell>
          <cell r="C2665" t="str">
            <v>GUINDASTE</v>
          </cell>
        </row>
        <row r="2666">
          <cell r="A2666" t="str">
            <v>50.27.16</v>
          </cell>
          <cell r="B2666" t="str">
            <v>SUDECAP</v>
          </cell>
          <cell r="C2666" t="str">
            <v>CHP/ GUINDASTE WTTA - 16G</v>
          </cell>
          <cell r="L2666" t="str">
            <v>H</v>
          </cell>
          <cell r="M2666">
            <v>464.29</v>
          </cell>
        </row>
        <row r="2667">
          <cell r="A2667" t="str">
            <v>50.27.17</v>
          </cell>
          <cell r="B2667" t="str">
            <v>SUDECAP</v>
          </cell>
          <cell r="C2667" t="str">
            <v>CHI/ GUINDASTE WTTA - 16G</v>
          </cell>
          <cell r="L2667" t="str">
            <v>H</v>
          </cell>
          <cell r="M2667">
            <v>235.68</v>
          </cell>
        </row>
        <row r="2668">
          <cell r="A2668" t="str">
            <v>50.31</v>
          </cell>
          <cell r="B2668" t="str">
            <v>SUDECAP</v>
          </cell>
          <cell r="C2668" t="str">
            <v>MAQUINA E APARELHO DE SOLDA</v>
          </cell>
        </row>
        <row r="2669">
          <cell r="A2669" t="str">
            <v>50.31.10</v>
          </cell>
          <cell r="B2669" t="str">
            <v>SUDECAP</v>
          </cell>
          <cell r="C2669" t="str">
            <v>CHP/GRUPO DE SOLDAGEM C/GERADOR A DIESEL PARA SOLDA ELETRICA, SOBRE 02 RODAS, COM MOTOR 4 CILINDROS, 375A TN5 B/56 C/3 KVA, OU EQUIVALENTE</v>
          </cell>
          <cell r="L2669" t="str">
            <v>H</v>
          </cell>
          <cell r="M2669">
            <v>95.47</v>
          </cell>
        </row>
        <row r="2671">
          <cell r="A2671" t="str">
            <v>50.31.11</v>
          </cell>
          <cell r="B2671" t="str">
            <v>SUDECAP</v>
          </cell>
          <cell r="C2671" t="str">
            <v>CHI/GRUPO DE SOLDAGEM C/GERADOR A DIESEL PARA SOLDA ELETRICA, SOBRE 02 RODAS, COM MOTOR 4 CILINDROS, 375A TN5 B/56 C/3 KVA, OU EQUIVALENTE</v>
          </cell>
          <cell r="L2671" t="str">
            <v>H</v>
          </cell>
          <cell r="M2671">
            <v>34.34</v>
          </cell>
        </row>
        <row r="2673">
          <cell r="A2673" t="str">
            <v>50.32</v>
          </cell>
          <cell r="B2673" t="str">
            <v>SUDECAP</v>
          </cell>
          <cell r="C2673" t="str">
            <v>MOTONIVELADORA</v>
          </cell>
        </row>
        <row r="2674">
          <cell r="A2674" t="str">
            <v>50.32.08</v>
          </cell>
          <cell r="B2674" t="str">
            <v>SUDECAP</v>
          </cell>
          <cell r="C2674" t="str">
            <v>CHP/MOTONIVELADORA POTENCIA BASICA LIQUIDA (PRIMEIRA MARCHA) 125HP/93KW , PESO BRUTO 16T, LARGURA DA LAMINA DE 3,7 M, OU EQUIVALENTE</v>
          </cell>
          <cell r="L2674" t="str">
            <v>H</v>
          </cell>
          <cell r="M2674">
            <v>254.89</v>
          </cell>
        </row>
        <row r="2676">
          <cell r="A2676" t="str">
            <v>50.32.09</v>
          </cell>
          <cell r="B2676" t="str">
            <v>SUDECAP</v>
          </cell>
          <cell r="C2676" t="str">
            <v>CHI/MOTONIVELADORA POTENCIA BASICA LIQUIDA (PRIMEIRA MARCHA) 125HP/93KW , PESO BRUTO 16T, LARGURA DA LAMINA DE 3,7 M, OU EQUIVALENTE</v>
          </cell>
          <cell r="L2676" t="str">
            <v>H</v>
          </cell>
          <cell r="M2676">
            <v>103.78</v>
          </cell>
        </row>
        <row r="2678">
          <cell r="A2678" t="str">
            <v>50.36</v>
          </cell>
          <cell r="B2678" t="str">
            <v>SUDECAP</v>
          </cell>
          <cell r="C2678" t="str">
            <v>TRATOR</v>
          </cell>
        </row>
        <row r="2679">
          <cell r="A2679" t="str">
            <v>50.36.08</v>
          </cell>
          <cell r="B2679" t="str">
            <v>SUDECAP</v>
          </cell>
          <cell r="C2679" t="str">
            <v>CHP/TRATOR COM LAMINA E ESCARIFICADOR D8</v>
          </cell>
          <cell r="L2679" t="str">
            <v>H</v>
          </cell>
          <cell r="M2679">
            <v>898.29</v>
          </cell>
        </row>
        <row r="2680">
          <cell r="A2680" t="str">
            <v>50.36.09</v>
          </cell>
          <cell r="B2680" t="str">
            <v>SUDECAP</v>
          </cell>
          <cell r="C2680" t="str">
            <v>CHI/TRATOR COM LAMINA E ESCARIFICADOR D8</v>
          </cell>
          <cell r="L2680" t="str">
            <v>H</v>
          </cell>
          <cell r="M2680">
            <v>393.3</v>
          </cell>
        </row>
        <row r="2681">
          <cell r="A2681" t="str">
            <v>50.36.10</v>
          </cell>
          <cell r="B2681" t="str">
            <v>SUDECAP</v>
          </cell>
          <cell r="C2681" t="str">
            <v>CHP/TRATOR DE ESTEIRAS, POTENCIA DE 177HP/132KW, PESO OPERACIONAL DE 16,5T, COM LAMINA COM CAPACIDADE DE 3,18M3, OU EQUIVALENTE</v>
          </cell>
          <cell r="L2681" t="str">
            <v>H</v>
          </cell>
          <cell r="M2681">
            <v>290.3</v>
          </cell>
        </row>
        <row r="2683">
          <cell r="A2683" t="str">
            <v>50.36.11</v>
          </cell>
          <cell r="B2683" t="str">
            <v>SUDECAP</v>
          </cell>
          <cell r="C2683" t="str">
            <v>CHI/TRATOR DE ESTEIRAS, POTENCIA DE 177HP/132KW, PESO OPERACIONAL DE 16,5T, COM LAMINA COM CAPACIDADE DE 3,18M3, OU EQUIVALENTE</v>
          </cell>
          <cell r="L2683" t="str">
            <v>H</v>
          </cell>
          <cell r="M2683">
            <v>102.89</v>
          </cell>
        </row>
        <row r="2685">
          <cell r="A2685" t="str">
            <v>50.36.66</v>
          </cell>
          <cell r="B2685" t="str">
            <v>SUDECAP</v>
          </cell>
          <cell r="C2685" t="str">
            <v>CHP/TRATOR DE PNEUS COM POTENCIA DE 105 CV, TRACAO 4 X 4, PESO COM LASTRO DE 5500 KG, OU EQUIVALENTE</v>
          </cell>
          <cell r="L2685" t="str">
            <v>H</v>
          </cell>
          <cell r="M2685">
            <v>162.79</v>
          </cell>
        </row>
        <row r="2686">
          <cell r="A2686" t="str">
            <v>50.36.67</v>
          </cell>
          <cell r="B2686" t="str">
            <v>SUDECAP</v>
          </cell>
          <cell r="C2686" t="str">
            <v>CHI/TRATOR DE PNEUS COM POTENCIA DE 105 CV, TRACAO 4 X 4, PESO COM LASTRO DE 5500 KG, OU EQUIVALENTE</v>
          </cell>
          <cell r="L2686" t="str">
            <v>H</v>
          </cell>
          <cell r="M2686">
            <v>31.41</v>
          </cell>
        </row>
        <row r="2687">
          <cell r="A2687" t="str">
            <v>50.37</v>
          </cell>
          <cell r="B2687" t="str">
            <v>SUDECAP</v>
          </cell>
          <cell r="C2687" t="str">
            <v>USINA DE ASFALTO, SOLOS E CONCRETO</v>
          </cell>
        </row>
        <row r="2688">
          <cell r="A2688" t="str">
            <v>50.37.22</v>
          </cell>
          <cell r="B2688" t="str">
            <v>SUDECAP</v>
          </cell>
          <cell r="C2688" t="str">
            <v>CHP/USINA DE ASFALTO A FRIO, CAPACIDADE DE 30 A 40 T/H, ELETRICA, POTENCIA DE 20 CV, OU EQUIVALENTE</v>
          </cell>
          <cell r="L2688" t="str">
            <v>H</v>
          </cell>
          <cell r="M2688">
            <v>89.41</v>
          </cell>
        </row>
        <row r="2689">
          <cell r="A2689" t="str">
            <v>50.37.23</v>
          </cell>
          <cell r="B2689" t="str">
            <v>SUDECAP</v>
          </cell>
          <cell r="C2689" t="str">
            <v>CHI/USINA DE ASFALTO A FRIO, CAPACIDADE DE 30 A 40 T/H, ELETRICA, POTENCIA DE 20 CV, OU EQUIVALENTE</v>
          </cell>
          <cell r="L2689" t="str">
            <v>H</v>
          </cell>
          <cell r="M2689">
            <v>61.96</v>
          </cell>
        </row>
        <row r="2690">
          <cell r="A2690" t="str">
            <v>50.39</v>
          </cell>
          <cell r="B2690" t="str">
            <v>SUDECAP</v>
          </cell>
          <cell r="C2690" t="str">
            <v>VIBRADOR</v>
          </cell>
        </row>
        <row r="2691">
          <cell r="A2691" t="str">
            <v>50.39.10</v>
          </cell>
          <cell r="B2691" t="str">
            <v>SUDECAP</v>
          </cell>
          <cell r="C2691" t="str">
            <v>CHP/VIBRADOR DE IMERSAO COM MANGOTE DE 45MM</v>
          </cell>
          <cell r="L2691" t="str">
            <v>H</v>
          </cell>
          <cell r="M2691">
            <v>2.19</v>
          </cell>
        </row>
        <row r="2692">
          <cell r="A2692" t="str">
            <v>50.39.11</v>
          </cell>
          <cell r="B2692" t="str">
            <v>SUDECAP</v>
          </cell>
          <cell r="C2692" t="str">
            <v>CHI/VIBRADOR DE IMERSAO COM MANGOTE DE 45MM</v>
          </cell>
          <cell r="L2692" t="str">
            <v>H</v>
          </cell>
          <cell r="M2692">
            <v>0.63</v>
          </cell>
        </row>
        <row r="2693">
          <cell r="A2693" t="str">
            <v>50.41</v>
          </cell>
          <cell r="B2693" t="str">
            <v>SUDECAP</v>
          </cell>
          <cell r="C2693" t="str">
            <v>EQUIPAMENTOS DE APOIO</v>
          </cell>
        </row>
        <row r="2694">
          <cell r="A2694" t="str">
            <v>50.41.01</v>
          </cell>
          <cell r="B2694" t="str">
            <v>SUDECAP</v>
          </cell>
          <cell r="C2694" t="str">
            <v>CHP/MOTOSSERRA PORTATIL COM MOTOR A GASOLINA DE 60 CILINDRADAS, OU EQUIVALENTE</v>
          </cell>
          <cell r="L2694" t="str">
            <v>H</v>
          </cell>
          <cell r="M2694">
            <v>22.97</v>
          </cell>
        </row>
        <row r="2695">
          <cell r="A2695" t="str">
            <v>50.41.02</v>
          </cell>
          <cell r="B2695" t="str">
            <v>SUDECAP</v>
          </cell>
          <cell r="C2695" t="str">
            <v>CHI/MOTOSSERRA PORTATIL COM MOTOR A GASOLINA DE 60 CILINDRADAS, OU EQUIVALENTE</v>
          </cell>
          <cell r="L2695" t="str">
            <v>H</v>
          </cell>
          <cell r="M2695">
            <v>17.84</v>
          </cell>
        </row>
        <row r="2696">
          <cell r="A2696" t="str">
            <v>50.41.11</v>
          </cell>
          <cell r="B2696" t="str">
            <v>SUDECAP</v>
          </cell>
          <cell r="C2696" t="str">
            <v>CHP/MÁQUINA CORTADORA DE PISO (SERRA CLIPPER), À GASOLINA, 13HP, ÚMIDO OU À SECO, OU EQUIVALENTE</v>
          </cell>
          <cell r="L2696" t="str">
            <v>H</v>
          </cell>
          <cell r="M2696">
            <v>8.67</v>
          </cell>
        </row>
        <row r="2697">
          <cell r="A2697" t="str">
            <v>50.41.12</v>
          </cell>
          <cell r="B2697" t="str">
            <v>SUDECAP</v>
          </cell>
          <cell r="C2697" t="str">
            <v>CHI/MÁQUINA CORTADORA DE PISO (SERRA CLIPPER), À GASOLINA, 13HP, ÚMIDO OU À SECO, OU EQUIVALENTE</v>
          </cell>
          <cell r="L2697" t="str">
            <v>H</v>
          </cell>
          <cell r="M2697">
            <v>1.58</v>
          </cell>
        </row>
        <row r="2698">
          <cell r="A2698" t="str">
            <v>50.41.14</v>
          </cell>
          <cell r="B2698" t="str">
            <v>SUDECAP</v>
          </cell>
          <cell r="C2698" t="str">
            <v>CHP - REBOQUE PARA BANHEIRO QUÍMICO</v>
          </cell>
          <cell r="L2698" t="str">
            <v>H</v>
          </cell>
          <cell r="M2698">
            <v>0.41</v>
          </cell>
        </row>
        <row r="2699">
          <cell r="A2699" t="str">
            <v>50.41.15</v>
          </cell>
          <cell r="B2699" t="str">
            <v>SUDECAP</v>
          </cell>
          <cell r="C2699" t="str">
            <v>CHP DE IMPRESSORA MULTIFUNCIONAL A3</v>
          </cell>
          <cell r="L2699" t="str">
            <v>H</v>
          </cell>
          <cell r="M2699">
            <v>0.55</v>
          </cell>
        </row>
        <row r="2700">
          <cell r="A2700" t="str">
            <v>50.42</v>
          </cell>
          <cell r="B2700" t="str">
            <v>SUDECAP</v>
          </cell>
          <cell r="C2700" t="str">
            <v>SERRA CIRCULAR</v>
          </cell>
        </row>
        <row r="2701">
          <cell r="A2701" t="str">
            <v>50.42.01</v>
          </cell>
          <cell r="B2701" t="str">
            <v>SUDECAP</v>
          </cell>
          <cell r="C2701" t="str">
            <v>CHP/SERRA CIRCULAR DE BANCADA, MOTOR ELÉTRICO 1800W, COIFA P/DISCO 10", OU EQUIVALENTE</v>
          </cell>
          <cell r="L2701" t="str">
            <v>H</v>
          </cell>
          <cell r="M2701">
            <v>1.68</v>
          </cell>
        </row>
        <row r="2702">
          <cell r="A2702" t="str">
            <v>50.42.02</v>
          </cell>
          <cell r="B2702" t="str">
            <v>SUDECAP</v>
          </cell>
          <cell r="C2702" t="str">
            <v>CHI/SERRA CIRCULAR DE BANCADA, MOTOR ELÉTRICO 1800W, COIFA P/DISCO 10", OU EQUIVALENTE</v>
          </cell>
          <cell r="L2702" t="str">
            <v>H</v>
          </cell>
          <cell r="M2702">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elo"/>
    </sheetNames>
    <sheetDataSet>
      <sheetData sheetId="0">
        <row r="7515">
          <cell r="A7515" t="str">
            <v>ED-50394</v>
          </cell>
          <cell r="B7515" t="str">
            <v>MOBILIZAÇÃO E DESMOBILIZAÇÃO DE OBRA EM CENTRO URBANO OU REGIÃO LIMÍTROFE COM VALOR ACIMA DE 3.000.000,01</v>
          </cell>
          <cell r="C7515" t="str">
            <v>%</v>
          </cell>
          <cell r="D7515">
            <v>0.2</v>
          </cell>
        </row>
        <row r="7516">
          <cell r="A7516" t="str">
            <v>ED-50392</v>
          </cell>
          <cell r="B7516" t="str">
            <v>MOBILIZAÇÃO E DESMOBILIZAÇÃO DE OBRA EM CENTRO URBANO OU REGIÃO LIMÍTROFE COM VALOR ATÉ O VALOR DE 1.000.000,00</v>
          </cell>
          <cell r="C7516" t="str">
            <v>%</v>
          </cell>
          <cell r="D7516">
            <v>0.5</v>
          </cell>
        </row>
        <row r="7517">
          <cell r="A7517" t="str">
            <v>ED-50393</v>
          </cell>
          <cell r="B7517" t="str">
            <v>MOBILIZAÇÃO E DESMOBILIZAÇÃO DE OBRA EM CENTRO URBANO OU REGIÃO LIMÍTROFE COM VALOR ENTRE 1.000.000,01 E 3.000.000,00</v>
          </cell>
          <cell r="C7517" t="str">
            <v>%</v>
          </cell>
          <cell r="D7517">
            <v>0.3</v>
          </cell>
        </row>
        <row r="7518">
          <cell r="A7518" t="str">
            <v>ED-50391</v>
          </cell>
          <cell r="B7518" t="str">
            <v>MOBILIZAÇÃO E DESMOBILIZAÇÃO OBRA DISTANTE DE CENTRO URBANO COM ACIMA DE 3.000.000,01</v>
          </cell>
          <cell r="C7518" t="str">
            <v>%</v>
          </cell>
          <cell r="D7518">
            <v>1</v>
          </cell>
        </row>
        <row r="7519">
          <cell r="A7519" t="str">
            <v>ED-50390</v>
          </cell>
          <cell r="B7519" t="str">
            <v>MOBILIZAÇÃO E DESMOBILIZAÇÃO OBRA DISTANTE DE CENTRO URBANO COM ENTRE 1.000.000,01 E 3.000.000,00</v>
          </cell>
          <cell r="C7519" t="str">
            <v>%</v>
          </cell>
          <cell r="D7519">
            <v>1.5</v>
          </cell>
        </row>
        <row r="7520">
          <cell r="A7520" t="str">
            <v>ED-50389</v>
          </cell>
          <cell r="B7520" t="str">
            <v>MOBILIZAÇÃO E DESMOBILIZAÇÃO OBRA DISTANTE DE CENTRO URBANO COM VALOR ATÉ O VALOR DE 1.000.000,00</v>
          </cell>
          <cell r="C7520" t="str">
            <v>%</v>
          </cell>
          <cell r="D7520">
            <v>2</v>
          </cell>
        </row>
        <row r="7521">
          <cell r="A7521" t="str">
            <v>ED-50701</v>
          </cell>
          <cell r="B7521" t="str">
            <v>CAPINA MANUAL DO TERRENO, EXCLUSIVE RASTELAMENTO E QUEIMA</v>
          </cell>
          <cell r="C7521" t="str">
            <v>m2</v>
          </cell>
          <cell r="D7521">
            <v>1.2</v>
          </cell>
        </row>
        <row r="7522">
          <cell r="A7522" t="str">
            <v>ED-28163</v>
          </cell>
          <cell r="B7522" t="str">
            <v>DESTOCAMENTO E AFASTAMENTO DE REMANESCENTE ARBÓREO, INCLUSIVE TRANSPORTE E RETIRADA DO MATERIAL ESCAVADO (EM CAÇAMBA)</v>
          </cell>
          <cell r="C7522" t="str">
            <v>un</v>
          </cell>
          <cell r="D7522">
            <v>412.28</v>
          </cell>
        </row>
        <row r="7523">
          <cell r="A7523" t="str">
            <v>ED-50703</v>
          </cell>
          <cell r="B7523" t="str">
            <v>LIMPEZA DE TERRENO, INCLUSIVE CAPINA, RASTELAMENTO COM AFASTAMENTO ATÉ VINTE (20) METROS E QUEIMA CONTROLADA</v>
          </cell>
          <cell r="C7523" t="str">
            <v>m2</v>
          </cell>
          <cell r="D7523">
            <v>2.13</v>
          </cell>
        </row>
        <row r="7524">
          <cell r="A7524" t="str">
            <v>ED-8143</v>
          </cell>
          <cell r="B7524" t="str">
            <v>RASTELAMENTO DE ÁREA COM AFASTAMENTO DE ATÉ VINTE (20) METROS, EXCLUSIVE CAPINA OU ROÇADA MANUAL</v>
          </cell>
          <cell r="C7524" t="str">
            <v>m2</v>
          </cell>
          <cell r="D7524">
            <v>0.8</v>
          </cell>
        </row>
        <row r="7525">
          <cell r="A7525" t="str">
            <v>ED-28162</v>
          </cell>
          <cell r="B7525" t="str">
            <v>ROÇADA MANUAL DE TERRENO COM ROÇADEIRA COSTAL, EXCLUSIVE RASTELAMENTO E QUEIMA</v>
          </cell>
          <cell r="C7525" t="str">
            <v>m2</v>
          </cell>
          <cell r="D7525">
            <v>0.17</v>
          </cell>
        </row>
        <row r="7526">
          <cell r="A7526" t="str">
            <v>ED-50702</v>
          </cell>
          <cell r="B7526" t="str">
            <v>DESMATAMENTO, DESTOCAMENTO E LIMPEZA, INCLUSIVE TRANSPORTE ATÉ CINQUENTA (50) METROS</v>
          </cell>
          <cell r="C7526" t="str">
            <v>m2</v>
          </cell>
          <cell r="D7526">
            <v>0.49</v>
          </cell>
        </row>
        <row r="7527">
          <cell r="A7527" t="str">
            <v>ED-50699</v>
          </cell>
          <cell r="B7527" t="str">
            <v>CORTE DE ÁRVORE COM MOTOSSERRA, DIÂMETRO DO TRONCO ACIMA DE TRINTA (30) CENTÍMETROS ATÉ CINQUENTA (50) CENTÍMETROS, EXCLUSIVE DESTOCAMENTO E AFASTAMENTO</v>
          </cell>
          <cell r="C7527" t="str">
            <v>un</v>
          </cell>
          <cell r="D7527">
            <v>83.14</v>
          </cell>
        </row>
        <row r="7528">
          <cell r="A7528" t="str">
            <v>ED-50697</v>
          </cell>
          <cell r="B7528" t="str">
            <v>CORTE DE ÁRVORE COM MOTOSSERRA, DIÂMETRO DO TRONCO DE QUINZE (15) CENTÍMETROS ATÉ TRINTA (30) CENTÍMETROS, EXCLUSIVE DESTOCAMENTO E AFASTAMENTO</v>
          </cell>
          <cell r="C7528" t="str">
            <v>un</v>
          </cell>
          <cell r="D7528">
            <v>49.88</v>
          </cell>
        </row>
        <row r="7529">
          <cell r="A7529" t="str">
            <v>ED-48438</v>
          </cell>
          <cell r="B7529" t="str">
            <v>REMOÇÃO DE CALHA EM CHAPA GALVANIZADA OU EM PVC, COM REAPROVEITAMENTO, INCLUSIVE AFASTAMENTO E EMPILHAMENTO, EXCLUSIVE TRANSPORTE E RETIRADA DO MATERIAL REMOVIDO NÃO REAPROVEITÁVEL</v>
          </cell>
          <cell r="C7529" t="str">
            <v>m</v>
          </cell>
          <cell r="D7529">
            <v>4.21</v>
          </cell>
        </row>
        <row r="7530">
          <cell r="A7530" t="str">
            <v>ED-48446</v>
          </cell>
          <cell r="B7530" t="str">
            <v>REMOÇÃO MANUAL DE CONDUTOR EM PVC OU METÁLICO, COM REAPROVEITAMENTO, INCLUSIVE AFASTAMENTO E EMPILHAMENTO, EXCLUSIVE TRANSPORTE E RETIRADA DO MATERIAL REMOVIDO NÃO REAPROVEITÁVEL</v>
          </cell>
          <cell r="C7530" t="str">
            <v>m</v>
          </cell>
          <cell r="D7530">
            <v>5.01</v>
          </cell>
        </row>
        <row r="7531">
          <cell r="A7531" t="str">
            <v>ED-48455</v>
          </cell>
          <cell r="B7531" t="str">
            <v>REMOÇÃO MANUAL DE ENGRADAMENTO PARA TELHA TIPO CALHA ESTRUTURAL EM FIBROCIMENTO, COM REAPROVEITAMENTO, INCLUSIVE AFASTAMENTO E EMPILHAMENTO, EXCLUSIVE TRANSPORTE E RETIRADA DO MATERIAL REMOVIDO NÃO REAPROVEITÁVEL</v>
          </cell>
          <cell r="C7531" t="str">
            <v>m2</v>
          </cell>
          <cell r="D7531">
            <v>10.2</v>
          </cell>
        </row>
        <row r="7532">
          <cell r="A7532" t="str">
            <v>ED-48457</v>
          </cell>
          <cell r="B7532" t="str">
            <v>REMOÇÃO MANUAL DE ENGRADAMENTO PARA TELHA TIPO CERÂMICA OU CONCRETO, INCLUSIVE AFASTAMENTO E EMPILHAMENTO, EXCLUSIVE TRANSPORTE E RETIRADA DO MATERIAL REMOVIDO NÃO REAPROVEITÁVEL</v>
          </cell>
          <cell r="C7532" t="str">
            <v>m2</v>
          </cell>
          <cell r="D7532">
            <v>20.41</v>
          </cell>
        </row>
        <row r="7533">
          <cell r="A7533" t="str">
            <v>ED-48454</v>
          </cell>
          <cell r="B7533" t="str">
            <v>REMOÇÃO MANUAL DE ENGRADAMENTO PARA TELHA TIPO METÁLICA, PVC OU FIBROCIMENTO, COM REAPROVEITAMENTO, INCLUSIVE AFASTAMENTO E EMPILHAMENTO, EXCLUSIVE TRANSPORTE E RETIRADA DO MATERIAL REMOVIDO NÃO REAPROVEITÁVEL</v>
          </cell>
          <cell r="C7533" t="str">
            <v>m2</v>
          </cell>
          <cell r="D7533">
            <v>13.6</v>
          </cell>
        </row>
        <row r="7534">
          <cell r="A7534" t="str">
            <v>ED-48506</v>
          </cell>
          <cell r="B7534" t="str">
            <v>REMOÇÃO MANUAL DE RUFO METÁLICO, COM REAPROVEITAMENTO, INCLUSIVE AFASTAMENTO E EMPILHAMENTO, EXCLUSIVE TRANSPORTE E RETIRADA DO MATERIAL REMOVIDO NÃO REAPROVEITÁVEL</v>
          </cell>
          <cell r="C7534" t="str">
            <v>m</v>
          </cell>
          <cell r="D7534">
            <v>6.2</v>
          </cell>
        </row>
        <row r="7535">
          <cell r="A7535" t="str">
            <v>ED-48510</v>
          </cell>
          <cell r="B7535" t="str">
            <v>REMOÇÃO MANUAL DE TELHA  EM FIBROCIMENTO, TIPO CALHA ESTRUTURAL, COM REAPROVEITAMENTO, INCLUSIVE AFASTAMENTO E EMPILHAMENTO, EXCLUSIVE TRANSPORTE E RETIRADA DO MATERIAL REMOVIDO NÃO REAPROVEITÁVEL</v>
          </cell>
          <cell r="C7535" t="str">
            <v>m2</v>
          </cell>
          <cell r="D7535">
            <v>13.06</v>
          </cell>
        </row>
        <row r="7536">
          <cell r="A7536" t="str">
            <v>ED-48512</v>
          </cell>
          <cell r="B7536" t="str">
            <v>REMOÇÃO MANUAL DE TELHA  EM FIBROCIMENTO, TIPO ONDULADA, COM REAPROVEITAMENTO, INCLUSIVE AFASTAMENTO E EMPILHAMENTO, EXCLUSIVE TRANSPORTE E RETIRADA DO MATERIAL REMOVIDO NÃO REAPROVEITÁVEL</v>
          </cell>
          <cell r="C7536" t="str">
            <v>m2</v>
          </cell>
          <cell r="D7536">
            <v>11.66</v>
          </cell>
        </row>
        <row r="7537">
          <cell r="A7537" t="str">
            <v>ED-48514</v>
          </cell>
          <cell r="B7537" t="str">
            <v>REMOÇÃO MANUAL DE TELHA CERÂMICA, COM REAPROVEITAMENTO, INCLUSIVE AFASTAMENTO E EMPILHAMENTO, EXCLUSIVE TRANSPORTE E RETIRADA DO MATERIAL REMOVIDO NÃO REAPROVEITÁVEL</v>
          </cell>
          <cell r="C7537" t="str">
            <v>m2</v>
          </cell>
          <cell r="D7537">
            <v>21.91</v>
          </cell>
        </row>
        <row r="7538">
          <cell r="A7538" t="str">
            <v>ED-48509</v>
          </cell>
          <cell r="B7538" t="str">
            <v>REMOÇÃO MANUAL DE TELHA METÁLICA OU PVC, COM REAPROVEITAMENTO, INCLUSIVE AFASTAMENTO E EMPILHAMENTO, EXCLUSIVE TRANSPORTE E RETIRADA DO MATERIAL REMOVIDO NÃO REAPROVEITÁVEL</v>
          </cell>
          <cell r="C7538" t="str">
            <v>m2</v>
          </cell>
          <cell r="D7538">
            <v>8.15</v>
          </cell>
        </row>
        <row r="7539">
          <cell r="A7539" t="str">
            <v>ED-48500</v>
          </cell>
          <cell r="B7539" t="str">
            <v>DEMOLIÇÃO MANUAL DE TUBULAÇÕES EMBUTIDAS DE REDE (ÁGUA, ELÉTRICA, GASES, ETC.), INCLUSIVE RASGO EM ALVENARIA, REMOÇÃO DE ACESSÓRIOS DE FIXAÇÃO, AFASTAMENTO E EMPILHAMENTO, EXCLUSIVE TRANSPORTE E RETIRADA DO MATERIAL DEMOLIDO</v>
          </cell>
          <cell r="C7539" t="str">
            <v>m</v>
          </cell>
          <cell r="D7539">
            <v>7.52</v>
          </cell>
        </row>
        <row r="7540">
          <cell r="A7540" t="str">
            <v>ED-48466</v>
          </cell>
          <cell r="B7540" t="str">
            <v>REMOÇÃO MANUAL DE INTERFONE, COM REAPROVEITAMENTO, INCLUSIVE AFASTAMENTO E EMPILHAMENTO, EXCLUSIVE TRANSPORTE E RETIRADA DO MATERIAL REMOVIDO NÃO REAPROVEITÁVEL</v>
          </cell>
          <cell r="C7540" t="str">
            <v>un</v>
          </cell>
          <cell r="D7540">
            <v>39.81</v>
          </cell>
        </row>
        <row r="7541">
          <cell r="A7541" t="str">
            <v>ED-48468</v>
          </cell>
          <cell r="B7541" t="str">
            <v>REMOÇÃO MANUAL DE LUMINÁRIA COMERCIAL, EMBUTIDA OU SOBREPOR, COM REAPROVEITAMENTO, INCLUSIVE AFASTAMENTO E EMPILHAMENTO, EXCLUSIVE TRANSPORTE E RETIRADA DO MATERIAL REMOVIDO NÃO REAPROVEITÁVEL</v>
          </cell>
          <cell r="C7541" t="str">
            <v>un</v>
          </cell>
          <cell r="D7541">
            <v>9.58</v>
          </cell>
        </row>
        <row r="7542">
          <cell r="A7542" t="str">
            <v>ED-48469</v>
          </cell>
          <cell r="B7542" t="str">
            <v>REMOÇÃO MANUAL DE LUMINÁRIA COMPACTA (PLAFON, PAINEL LED, ETC.) EMBUTIDA OU SOBREPOR, COM REAPROVEITAMENTO, INCLUSIVE AFASTAMENTO E EMPILHAMENTO, EXCLUSIVE TRANSPORTE E RETIRADA DO MATERIAL REMOVIDO NÃO REAPROVEITÁVEL</v>
          </cell>
          <cell r="C7542" t="str">
            <v>un</v>
          </cell>
          <cell r="D7542">
            <v>5.58</v>
          </cell>
        </row>
        <row r="7543">
          <cell r="A7543" t="str">
            <v>ED-48499</v>
          </cell>
          <cell r="B7543" t="str">
            <v>REMOÇÃO MANUAL DE REDES DE DUTOS PARA CLIMATIZAÇÃO, INCLUSIVE AFASTAMENTO E EMPILHAMENTO, EXCLUSIVE TRANSPORTE E RETIRADA DO MATERIAL REMOVIDO NÃO REAPROVEITÁVEL</v>
          </cell>
          <cell r="C7543" t="str">
            <v>m</v>
          </cell>
          <cell r="D7543">
            <v>8.36</v>
          </cell>
        </row>
        <row r="7544">
          <cell r="A7544" t="str">
            <v>ED-48515</v>
          </cell>
          <cell r="B7544" t="str">
            <v>REMOÇÃO MANUAL DE TUBULAÇÕES EMBUTIDAS DE REDE (ÁGUA, ELÉTRICA, GASES, ETC.), COM REAPROVEITAMENTO, INCLUSIVE RASGO EM ALVENARIA, REMOÇÃO DE ACESSÓRIOS DE FIXAÇÃO, AFASTAMENTO E EMPILHAMENTO, EXCLUSIVE TRANSPORTE E RETIRADA DO MATERIAL REMOVIDO NÃO REAPROVEITÁVEL</v>
          </cell>
          <cell r="C7544" t="str">
            <v>m</v>
          </cell>
          <cell r="D7544">
            <v>10.85</v>
          </cell>
        </row>
        <row r="7545">
          <cell r="A7545" t="str">
            <v>ED-48463</v>
          </cell>
          <cell r="B7545" t="str">
            <v>DEMOLIÇÃO MANUAL DE FORRO DE CHAPA OU PLACA DE GESSO, INCLUSIVE DEMOLIÇÃO DA ESTRUTURA DE SUSTENTAÇÃO, AFASTAMENTO E EMPILHAMENTO, EXCLUSIVE TRANSPORTE E RETIRADA DO MATERIAL DEMOLIDO</v>
          </cell>
          <cell r="C7545" t="str">
            <v>m2</v>
          </cell>
          <cell r="D7545">
            <v>5</v>
          </cell>
        </row>
        <row r="7546">
          <cell r="A7546" t="str">
            <v>ED-48460</v>
          </cell>
          <cell r="B7546" t="str">
            <v>REMOÇÃO MANUAL DE FORRO DE PLACAS (GESSO, MINERAL, FIBRA, ISOPOR, COLMEIA, PVC, ETC.), COM REAPROVEITAMENTO, INCLUSIVE AFASTAMENTO E EMPILHAMENTO, EXCLUSIVE DEMOLIÇÃO DA ESTRUTURA DE SUSTENTAÇÃO, TRANSPORTE E RETIRADA DO MATERIAL REMOVIDO NÃO REAPROVEITÁVEL</v>
          </cell>
          <cell r="C7546" t="str">
            <v>m2</v>
          </cell>
          <cell r="D7546">
            <v>1.88</v>
          </cell>
        </row>
        <row r="7547">
          <cell r="A7547" t="str">
            <v>ED-48459</v>
          </cell>
          <cell r="B7547" t="str">
            <v>REMOÇÃO MANUAL DE FORRO DE PLACAS (GESSO, MINERAL, FIBRA, ISOPOR, COLMEIA, PVC, ETC.), COM REAPROVEITAMENTO, INCLUSIVE DEMOLIÇÃO ESTRUTURA DE SUSTENTAÇÃO, AFASTAMENTO E EMPILHAMENTO, EXCLUSIVE TRANSPORTE E RETIRADA DO MATERIAL REMOVIDO NÃO REAPROVEITÁVEL</v>
          </cell>
          <cell r="C7547" t="str">
            <v>m2</v>
          </cell>
          <cell r="D7547">
            <v>5.64</v>
          </cell>
        </row>
        <row r="7548">
          <cell r="A7548" t="str">
            <v>ED-48464</v>
          </cell>
          <cell r="B7548" t="str">
            <v>REMOÇÃO MANUAL DE FORRO DE TÁBUAS DE PINHO, COM REAPROVEITAMENTO, INCLUSIVE AFASTAMENTO E EMPILHAMENTO, EXCLUSIVE REMOÇÃO DA ESTRUTURA DE SUSTENTAÇÃO, TRANSPORTE E RETIRADA DO MATERIAL REMOVIDO NÃO REAPROVEITÁVEL</v>
          </cell>
          <cell r="C7548" t="str">
            <v>m2</v>
          </cell>
          <cell r="D7548">
            <v>8.91</v>
          </cell>
        </row>
        <row r="7549">
          <cell r="A7549" t="str">
            <v>ED-28355</v>
          </cell>
          <cell r="B7549" t="str">
            <v>REMOÇÃO MANUAL ESTRUTURA OU TRAMA DE SUSTENTAÇÃO DE MADEIRA OU METÁLICA PARA FORRO, COM REAPROVEITAMENTO, INCLUSIVE AFASTAMENTO E EMPILHAMENTO, EXCLUSIVE TRANSPORTE E RETIRADA DO MATERIAL REMOVIDO NÃO REAPROVEITÁVEL</v>
          </cell>
          <cell r="C7549" t="str">
            <v>m2</v>
          </cell>
          <cell r="D7549">
            <v>3.76</v>
          </cell>
        </row>
        <row r="7550">
          <cell r="A7550" t="str">
            <v>ED-48496</v>
          </cell>
          <cell r="B7550" t="str">
            <v>REMOÇÃO MANUAL DE CONJUNTO DE ALIZARES, COM REAPROVEITAMENTO, INCLUSIVE AFASTAMENTO E EMPILHAMENTO, EXCLUSIVE TRANSPORTE E RETIRADA DO MATERIAL REMOVIDO NÃO REAPROVEITÁVEL</v>
          </cell>
          <cell r="C7550" t="str">
            <v>cj</v>
          </cell>
          <cell r="D7550">
            <v>3.16</v>
          </cell>
        </row>
        <row r="7551">
          <cell r="A7551" t="str">
            <v>ED-48458</v>
          </cell>
          <cell r="B7551" t="str">
            <v>REMOÇÃO MANUAL DE CONJUNTO DE FERRAGENS (DOBRADIÇAS, FECHADURA E MAÇANETAS), COM REAPROVEITAMENTO, INCLUSIVE AFASTAMENTO E EMPILHAMENTO, EXCLUSIVE TRANSPORTE E RETIRADA DO MATERIAL REMOVIDO NÃO REAPROVEITÁVEL</v>
          </cell>
          <cell r="C7551" t="str">
            <v>un</v>
          </cell>
          <cell r="D7551">
            <v>19.43</v>
          </cell>
        </row>
        <row r="7552">
          <cell r="A7552" t="str">
            <v>ED-48493</v>
          </cell>
          <cell r="B7552" t="str">
            <v>REMOÇÃO MANUAL DE ESQUADRIA EM MADEIRA, COM REAPROVEITAMENTO, INCLUSIVE REMOÇÃO DE MARCO/ALIZAR/GUARNIÇÕES, AFASTAMENTO E EMPILHAMENTO, EXCLUSIVE TRANSPORTE E RETIRADA DO MATERIAL REMOVIDO NÃO REAPROVEITÁVEL</v>
          </cell>
          <cell r="C7552" t="str">
            <v>m2</v>
          </cell>
          <cell r="D7552">
            <v>12.04</v>
          </cell>
        </row>
        <row r="7553">
          <cell r="A7553" t="str">
            <v>ED-48497</v>
          </cell>
          <cell r="B7553" t="str">
            <v>REMOÇÃO MANUAL DE ESQUADRIA METÁLICA, COM REAPROVEITAMENTO, INCLUSIVE MARCO/ALIZAR/GUARNIÇÕES, AFASTAMENTO E EMPILHAMENTO, EXCLUSIVE TRANSPORTE E RETIRADA DO MATERIAL REMOVIDO NÃO REAPROVEITÁVEL</v>
          </cell>
          <cell r="C7553" t="str">
            <v>m2</v>
          </cell>
          <cell r="D7553">
            <v>16.72</v>
          </cell>
        </row>
        <row r="7554">
          <cell r="A7554" t="str">
            <v>ED-48494</v>
          </cell>
          <cell r="B7554" t="str">
            <v>REMOÇÃO MANUAL DE FOLHA DE PORTA OU JANELA DE MADEIRA OU METÁLICA, COM REAPROVEITAMENTO, INCLUSIVE AFASTAMENTO E EMPILHAMENTO, EXCLUSIVE TRANSPORTE E RETIRADA DO MATERIAL REMOVIDO NÃO REAPROVEITÁVEL</v>
          </cell>
          <cell r="C7554" t="str">
            <v>m2</v>
          </cell>
          <cell r="D7554">
            <v>8.13</v>
          </cell>
        </row>
        <row r="7555">
          <cell r="A7555" t="str">
            <v>ED-48495</v>
          </cell>
          <cell r="B7555" t="str">
            <v>REMOÇÃO MANUAL DE MARCO EM MADEIRA OU METÁLICO, COM REAPROVEITAMENTO, INCLUSIVE AFASTAMENTO E EMPILHAMENTO, EXCLUSIVE TRANSPORTE E RETIRADA DO MATERIAL REMOVIDO NÃO REAPROVEITÁVEL</v>
          </cell>
          <cell r="C7555" t="str">
            <v>un</v>
          </cell>
          <cell r="D7555">
            <v>16.46</v>
          </cell>
        </row>
        <row r="7556">
          <cell r="A7556" t="str">
            <v>ED-48465</v>
          </cell>
          <cell r="B7556" t="str">
            <v>DEMOLIÇÃO MANUAL DE IMPERMEABILIZAÇÃO E PROTEÇÃO MECÂNICA, INCLUSIVE AFASTAMENTO E EMPILHAMENTO, EXCLUSIVE TRANSPORTE E RETIRADA DO MATERIAL DEMOLIDO</v>
          </cell>
          <cell r="C7556" t="str">
            <v>m2</v>
          </cell>
          <cell r="D7556">
            <v>24.92</v>
          </cell>
        </row>
        <row r="7557">
          <cell r="A7557" t="str">
            <v>ED-48467</v>
          </cell>
          <cell r="B7557" t="str">
            <v>REMOÇÃO DE LOUÇAS (LAVATÓRIO, BANHEIRA, PIA, VASO SANITÁRIO, TANQUE), COM REAPROVEITAMENTO, INCLUSIVE AFASTAMENTO E EMPILHAMENTO, EXCLUSIVE TRANSPORTE E RETIRADA DO MATERIAL REMOVIDO NÃO REAPROVEITÁVEL</v>
          </cell>
          <cell r="C7557" t="str">
            <v>un</v>
          </cell>
          <cell r="D7557">
            <v>38.98</v>
          </cell>
        </row>
        <row r="7558">
          <cell r="A7558" t="str">
            <v>ED-48470</v>
          </cell>
          <cell r="B7558" t="str">
            <v>REMOÇÃO MANUAL DE METAIS COMUNS E ACABAMENTOS (TORNEIRA, ACABAMENTO PARA REGISTRO, SIFÃO, ENGATE FLEXÍVEL, ETC.), COM REAPROVEITAMENTO, INCLUSIVE AFASTAMENTO E EMPILHAMENTO, EXCLUSIVE TRANSPORTE E RETIRADA DO MATERIAL REMOVIDO NÃO REAPROVEITÁVEL</v>
          </cell>
          <cell r="C7558" t="str">
            <v>un</v>
          </cell>
          <cell r="D7558">
            <v>5.82</v>
          </cell>
        </row>
        <row r="7559">
          <cell r="A7559" t="str">
            <v>ED-48471</v>
          </cell>
          <cell r="B7559" t="str">
            <v>REMOÇÃO MANUAL DE METAIS EMBUTIDOS (BASE DE REGISTRO, VÁLVULA DE DESCARGA, TORNEIRA ANTIVANDALISMO, ETC.), COM REAPROVEITAMENTO, INCLUSIVE AFASTAMENTO E EMPILHAMENTO, EXCLUSIVE TRANSPORTE E RETIRADA DO MATERIAL REMOVIDO NÃO REAPROVEITÁVEL</v>
          </cell>
          <cell r="C7559" t="str">
            <v>un</v>
          </cell>
          <cell r="D7559">
            <v>18.5</v>
          </cell>
        </row>
        <row r="7560">
          <cell r="A7560" t="str">
            <v>ED-48452</v>
          </cell>
          <cell r="B7560" t="str">
            <v>DEMOLIÇÃO MANUAL DE ALVENARIA/DIVISÓRIA DE ELEMENTOS VAZADOS (COBOGÓ, ETC. ), INCLUSIVE AFASTAMENTO E EMPILHAMENTO, EXCLUSIVE TRANSPORTE E RETIRADA DO MATERIAL DEMOLIDO</v>
          </cell>
          <cell r="C7560" t="str">
            <v>m2</v>
          </cell>
          <cell r="D7560">
            <v>15.85</v>
          </cell>
        </row>
        <row r="7561">
          <cell r="A7561" t="str">
            <v>ED-48453</v>
          </cell>
          <cell r="B7561" t="str">
            <v>DEMOLIÇÃO MANUAL DE DIVISÓRIA COMERCIAL EM LAMINADO, INCLUSIVE AFASTAMENTO E EMPILHAMENTO, EXCLUSIVE TRANSPORTE E RETIRADA DO MATERIAL DEMOLIDO</v>
          </cell>
          <cell r="C7561" t="str">
            <v>m2</v>
          </cell>
          <cell r="D7561">
            <v>6.4</v>
          </cell>
        </row>
        <row r="7562">
          <cell r="A7562" t="str">
            <v>ED-8024</v>
          </cell>
          <cell r="B7562" t="str">
            <v>DEMOLIÇÃO MANUAL DE DIVISÓRIA DE MADEIRA, INCLUSIVE AFASTAMENTO E EMPILHAMENTO, EXCLUSIVE TRANSPORTE E RETIRADA DO MATERIAL DEMOLIDO</v>
          </cell>
          <cell r="C7562" t="str">
            <v>m2</v>
          </cell>
          <cell r="D7562">
            <v>9.79</v>
          </cell>
        </row>
        <row r="7563">
          <cell r="A7563" t="str">
            <v>ED-48437</v>
          </cell>
          <cell r="B7563" t="str">
            <v>REMOÇÃO MANUAL DE BANCADA DE PEDRA (MÁRMORE, GRANITO, ARDÓSIA, MARMORITE, ETC.), COM REAPROVEITAMENTO, INCLUSIVE RASGO EM ALVENARIA, REMOÇÃO DE ACESSÓRIOS DE FIXAÇÃO, AFASTAMENTO E EMPILHAMENTO, EXCLUSIVE TRANSPORTE E RETIRADA DO MATERIAL REMOVIDO NÃO REAPROVEITÁVEL</v>
          </cell>
          <cell r="C7563" t="str">
            <v>m2</v>
          </cell>
          <cell r="D7563">
            <v>48.55</v>
          </cell>
        </row>
        <row r="7564">
          <cell r="A7564" t="str">
            <v>ED-28348</v>
          </cell>
          <cell r="B7564" t="str">
            <v>REMOÇÃO MANUAL DE DIVISÓRIA EM PEDRA (MÁRMORE, GRANITO, ARDÓSIA, MARMORITE, ETC.), COM REAPROVEITAMENTO, INCLUSIVE RASGO EM ALVENARIA, REMOÇÃO DE ACESSÓRIOS DE FIXAÇÃO, AFASTAMENTO E EMPILHAMENTO, EXCLUSIVE TRANSPORTE E RETIRADA DO MATERIAL REMOVIDO NÃO REAPROVEITÁVEL</v>
          </cell>
          <cell r="C7564" t="str">
            <v>m2</v>
          </cell>
          <cell r="D7564">
            <v>40.56</v>
          </cell>
        </row>
        <row r="7565">
          <cell r="A7565" t="str">
            <v>ED-48436</v>
          </cell>
          <cell r="B7565" t="str">
            <v>DEMOLIÇÃO MANUAL DE ALVENARIA DE TIJOLO CERÂMICO MACIÇO, INCLUSIVE AFASTAMENTO E EMPILHAMENTO, EXCLUSIVE TRANSPORTE E RETIRADA DO MATERIAL DEMOLIDO</v>
          </cell>
          <cell r="C7565" t="str">
            <v>m3</v>
          </cell>
          <cell r="D7565">
            <v>136.89</v>
          </cell>
        </row>
        <row r="7566">
          <cell r="A7566" t="str">
            <v>ED-48435</v>
          </cell>
          <cell r="B7566" t="str">
            <v>DEMOLIÇÃO MANUAL DE ALVENARIA DE TIJOLO CERÂMICO OU BLOCO DE CONCRETO, INCLUSIVE AFASTAMENTO E EMPILHAMENTO, EXCLUSIVE TRANSPORTE E RETIRADA DO MATERIAL DEMOLIDO</v>
          </cell>
          <cell r="C7566" t="str">
            <v>m3</v>
          </cell>
          <cell r="D7566">
            <v>94.11</v>
          </cell>
        </row>
        <row r="7567">
          <cell r="A7567" t="str">
            <v>ED-28338</v>
          </cell>
          <cell r="B7567" t="str">
            <v>DEMOLIÇÃO MANUAL DE CONSTRUÇÃO EM ALVENARIAS DE VEDAÇÃO, COM ESPESSURA MÁXIMA DE 15CM, INCLUSIVE REMOÇÃO COM REAPROVEITAMENTO DE ESQUADRIAS, AFASTAMENTO E EMPILHAMENTO, EXCLUSIVE TRANSPORTE E RETIRADA DO MATERIAL DEMOLIDO/REMOVIDO NÃO REAPROVEITÁVEL</v>
          </cell>
          <cell r="C7567" t="str">
            <v>m2</v>
          </cell>
          <cell r="D7567">
            <v>14.96</v>
          </cell>
        </row>
        <row r="7568">
          <cell r="A7568" t="str">
            <v>ED-48441</v>
          </cell>
          <cell r="B7568" t="str">
            <v>DEMOLIÇÃO MANUAL DE CONCRETO ARMADO, INCLUSIVE AFASTAMENTO E EMPILHAMENTO, EXCLUSIVE TRANSPORTE E RETIRADA DO MATERIAL DEMOLIDO</v>
          </cell>
          <cell r="C7568" t="str">
            <v>m3</v>
          </cell>
          <cell r="D7568">
            <v>344.17</v>
          </cell>
        </row>
        <row r="7569">
          <cell r="A7569" t="str">
            <v>ED-48440</v>
          </cell>
          <cell r="B7569" t="str">
            <v>DEMOLIÇÃO MANUAL DE CONCRETO, SEM ARMAÇÃO, INCLUSIVE AFASTAMENTO E EMPILHAMENTO, EXCLUSIVE TRANSPORTE E RETIRADA DO MATERIAL DEMOLIDO</v>
          </cell>
          <cell r="C7569" t="str">
            <v>m3</v>
          </cell>
          <cell r="D7569">
            <v>260.74</v>
          </cell>
        </row>
        <row r="7570">
          <cell r="A7570" t="str">
            <v>ED-48443</v>
          </cell>
          <cell r="B7570" t="str">
            <v>DEMOLIÇÃO MECANIZADA DE CONCRETO ARMADO, COM EQUIPAMENTO ELÉTRICO, INCLUSIVE AFASTAMENTO E EMPILHAMENTO, EXCLUSIVE TRANSPORTE E RETIRADA DO MATERIAL DEMOLIDO</v>
          </cell>
          <cell r="C7570" t="str">
            <v>m3</v>
          </cell>
          <cell r="D7570">
            <v>142.52</v>
          </cell>
        </row>
        <row r="7571">
          <cell r="A7571" t="str">
            <v>ED-48445</v>
          </cell>
          <cell r="B7571" t="str">
            <v>DEMOLIÇÃO MECANIZADA DE CONCRETO ARMADO, COM EQUIPAMENTO PNEUMÁTICO, INCLUSIVE AFASTAMENTO E EMPILHAMENTO, EXCLUSIVE TRANSPORTE E RETIRADA DO MATERIAL DEMOLIDO</v>
          </cell>
          <cell r="C7571" t="str">
            <v>m3</v>
          </cell>
          <cell r="D7571">
            <v>204.89</v>
          </cell>
        </row>
        <row r="7572">
          <cell r="A7572" t="str">
            <v>ED-48442</v>
          </cell>
          <cell r="B7572" t="str">
            <v>DEMOLIÇÃO MECANIZADA DE CONCRETO, SEM ARMAÇÃO, COM EQUIPAMENTO ELÉTRICO, INCLUSIVE AFASTAMENTO E EMPILHAMENTO, EXCLUSIVE TRANSPORTE E RETIRADA DO MATERIAL DEMOLIDO</v>
          </cell>
          <cell r="C7572" t="str">
            <v>m3</v>
          </cell>
          <cell r="D7572">
            <v>137.29</v>
          </cell>
        </row>
        <row r="7573">
          <cell r="A7573" t="str">
            <v>ED-48444</v>
          </cell>
          <cell r="B7573" t="str">
            <v>DEMOLIÇÃO MECANIZADA DE CONCRETO, SEM ARMAÇÃO, COM EQUIPAMENTO PNEUMÁTICO, INCLUSIVE AFASTAMENTO E EMPILHAMENTO, EXCLUSIVE TRANSPORTE E RETIRADA DO MATERIAL DEMOLIDO</v>
          </cell>
          <cell r="C7573" t="str">
            <v>m3</v>
          </cell>
          <cell r="D7573">
            <v>194.79</v>
          </cell>
        </row>
        <row r="7574">
          <cell r="A7574" t="str">
            <v>ED-48475</v>
          </cell>
          <cell r="B7574" t="str">
            <v>REMOÇÃO MANUAL DE PADRÃO DE ENTRADA DE ÁGUA, COM REAPROVEITAMENTO, INCLUSIVE AFASTAMENTO E EMPILHAMENTO, EXCLUSIVE TRANSPORTE E RETIRADA DO MATERIAL REMOVIDO NÃO REAPROVEITÁVEL</v>
          </cell>
          <cell r="C7574" t="str">
            <v>un</v>
          </cell>
          <cell r="D7574">
            <v>89.12</v>
          </cell>
        </row>
        <row r="7575">
          <cell r="A7575" t="str">
            <v>ED-48474</v>
          </cell>
          <cell r="B7575" t="str">
            <v>REMOÇÃO MANUAL DE PADRÃO DE ENTRADA DE ENERGIA, COM REAPROVEITAMENTO, INCLUSIVE AFASTAMENTO E EMPILHAMENTO, EXCLUSIVE TRANSPORTE E RETIRADA DO MATERIAL REMOVIDO NÃO REAPROVEITÁVEL</v>
          </cell>
          <cell r="C7575" t="str">
            <v>un</v>
          </cell>
          <cell r="D7575">
            <v>223.85</v>
          </cell>
        </row>
        <row r="7576">
          <cell r="A7576" t="str">
            <v>ED-48487</v>
          </cell>
          <cell r="B7576" t="str">
            <v>DEMOLIÇÃO MANUAL DE LAJE DE CONCRETO ARMADO, COM ESPESSURA DE ATÉ 15CM, INCLUSIVE AFASTAMENTO E EMPILHAMENTO, EXCLUSIVE TRANSPORTE E RETIRADA DO MATERIAL DEMOLIDO</v>
          </cell>
          <cell r="C7576" t="str">
            <v>m2</v>
          </cell>
          <cell r="D7576">
            <v>30.1</v>
          </cell>
        </row>
        <row r="7577">
          <cell r="A7577" t="str">
            <v>ED-48507</v>
          </cell>
          <cell r="B7577" t="str">
            <v>DEMOLIÇÃO MANUAL DE SARJETA OU SARJETÃO DE CONCRETO, INCLUSIVE AFASTAMENTO E EMPILHAMENTO, EXCLUSIVE TRANSPORTE E RETIRADA DO MATERIAL DEMOLIDO
</v>
          </cell>
          <cell r="C7577" t="str">
            <v>m2</v>
          </cell>
          <cell r="D7577">
            <v>9.4</v>
          </cell>
        </row>
        <row r="7578">
          <cell r="A7578" t="str">
            <v>ED-48489</v>
          </cell>
          <cell r="B7578" t="str">
            <v>DEMOLIÇÃO MECANIZADA DE LAJE DE CONCRETO ARMADO, COM ESPESSURA DE ATÉ 15CM, , COM EQUIPAMENTO ELÉTRICO, INCLUSIVE AFASTAMENTO E EMPILHAMENTO, EXCLUSIVE TRANSPORTE E RETIRADA DO MATERIAL DEMOLIDO</v>
          </cell>
          <cell r="C7578" t="str">
            <v>m2</v>
          </cell>
          <cell r="D7578">
            <v>16.63</v>
          </cell>
        </row>
        <row r="7579">
          <cell r="A7579" t="str">
            <v>ED-48486</v>
          </cell>
          <cell r="B7579" t="str">
            <v>DEMOLIÇÃO MECANIZADA DE LAJE DE CONCRETO ARMADO, COM ESPESSURA DE ATÉ 15CM, , COM EQUIPAMENTO PNEUMÁTICO, INCLUSIVE AFASTAMENTO E EMPILHAMENTO, EXCLUSIVE TRANSPORTE E RETIRADA DO MATERIAL DEMOLIDO</v>
          </cell>
          <cell r="C7579" t="str">
            <v>m2</v>
          </cell>
          <cell r="D7579">
            <v>14.48</v>
          </cell>
        </row>
        <row r="7580">
          <cell r="A7580" t="str">
            <v>ED-48492</v>
          </cell>
          <cell r="B7580" t="str">
            <v>DEMOLIÇÃO MECANIZADA DE REVESTIMENTO ASFÁLTICO, COM EQUIPAMENTO PNEUMÁTICO, INCLUSIVE AFASTAMENTO E EMPILHAMENTO, EXCLUSIVE TRANSPORTE E RETIRADA DO MATERIAL DEMOLIDO</v>
          </cell>
          <cell r="C7580" t="str">
            <v>m2</v>
          </cell>
          <cell r="D7580">
            <v>9.39</v>
          </cell>
        </row>
        <row r="7581">
          <cell r="A7581" t="str">
            <v>ED-48490</v>
          </cell>
          <cell r="B7581" t="str">
            <v>REMOÇÃO MANUAL DE ALVENARIA POLIÉDRICA, COM REAPROVEITAMENTO, INCLUSIVE AFASTAMENTO E EMPILHAMENTO, EXCLUSIVE TRANSPORTE E RETIRADA DO MATERIAL REMOVIDO NÃO REAPROVEITÁVEL</v>
          </cell>
          <cell r="C7581" t="str">
            <v>m2</v>
          </cell>
          <cell r="D7581">
            <v>12.93</v>
          </cell>
        </row>
        <row r="7582">
          <cell r="A7582" t="str">
            <v>ED-48488</v>
          </cell>
          <cell r="B7582" t="str">
            <v>REMOÇÃO MANUAL DE CALÇADA PORTUGUESA, COM REAPROVEITAMENTO, INCLUSIVE AFASTAMENTO E EMPILHAMENTO, EXCLUSIVE TRANSPORTE E RETIRADA DO MATERIAL REMOVIDO NÃO REAPROVEITÁVEL</v>
          </cell>
          <cell r="C7582" t="str">
            <v>m2</v>
          </cell>
          <cell r="D7582">
            <v>7.79</v>
          </cell>
        </row>
        <row r="7583">
          <cell r="A7583" t="str">
            <v>ED-48473</v>
          </cell>
          <cell r="B7583" t="str">
            <v>REMOÇÃO MANUAL DE GUIA DE MEIO-FIO EM PEDRA (GNAISSE, BASALTO, ETC.), COM REAPROVEITAMENTO, INCLUSIVE AFASTAMENTO E EMPILHAMENTO, EXCLUSIVE TRANSPORTE E RETIRADA DO MATERIAL REMOVIDO NÃO REAPROVEITÁVEL</v>
          </cell>
          <cell r="C7583" t="str">
            <v>m</v>
          </cell>
          <cell r="D7583">
            <v>18.81</v>
          </cell>
        </row>
        <row r="7584">
          <cell r="A7584" t="str">
            <v>ED-48472</v>
          </cell>
          <cell r="B7584" t="str">
            <v>REMOÇÃO MANUAL DE GUIA DE MEIO-FIO PRÉ-MOLDADA EM CONCRETO, COM REAPROVEITAMENTO, INCLUSIVE AFASTAMENTO E EMPILHAMENTO, EXCLUSIVE TRANSPORTE E RETIRADA DO MATERIAL REMOVIDO NÃO REAPROVEITÁVEL</v>
          </cell>
          <cell r="C7584" t="str">
            <v>m</v>
          </cell>
          <cell r="D7584">
            <v>10.02</v>
          </cell>
        </row>
        <row r="7585">
          <cell r="A7585" t="str">
            <v>ED-48476</v>
          </cell>
          <cell r="B7585" t="str">
            <v>REMOÇÃO MANUAL DE PAVIMENTAÇÃO INTERTRAVADA EM PRÉ-MOLDADO DE CONCRETO, COM REAPROVEITAMENTO, INCLUSIVE AFASTAMENTO E EMPILHAMENTO, EXCLUSIVE TRANSPORTE E RETIRADA DO MATERIAL REMOVIDO NÃO REAPROVEITÁVEL</v>
          </cell>
          <cell r="C7585" t="str">
            <v>m2</v>
          </cell>
          <cell r="D7585">
            <v>12.93</v>
          </cell>
        </row>
        <row r="7586">
          <cell r="A7586" t="str">
            <v>ED-48491</v>
          </cell>
          <cell r="B7586" t="str">
            <v>REMOÇÃO MANUAL DE PAVIMENTO PARALELEPÍPEDO, COM REAPROVEITAMENTO, INCLUSIVE AFASTAMENTO E EMPILHAMENTO, EXCLUSIVE TRANSPORTE E RETIRADA DO MATERIAL REMOVIDO NÃO REAPROVEITÁVEL</v>
          </cell>
          <cell r="C7586" t="str">
            <v>m2</v>
          </cell>
          <cell r="D7586">
            <v>14.36</v>
          </cell>
        </row>
        <row r="7587">
          <cell r="A7587" t="str">
            <v>ED-48504</v>
          </cell>
          <cell r="B7587" t="str">
            <v>DEMOLIÇÃO MANUAL DE LAMINADO MELAMÍNICO EM SUPERFÍCIE DE MADEIRA OU PAREDE, INCLUSIVE AFASTAMENTO E EMPILHAMENTO, EXCLUSIVE TRANSPORTE E RETIRADA DO MATERIAL DEMOLIDO</v>
          </cell>
          <cell r="C7587" t="str">
            <v>m2</v>
          </cell>
          <cell r="D7587">
            <v>9.4</v>
          </cell>
        </row>
        <row r="7588">
          <cell r="A7588" t="str">
            <v>ED-48501</v>
          </cell>
          <cell r="B7588" t="str">
            <v>DEMOLIÇÃO MANUAL DE REBOCO OU EMBOÇO, COM ESPESSURA DE ATÉ 55MM, INCLUSIVE AFASTAMENTO E EMPILHAMENTO, EXCLUSIVE TRANSPORTE E RETIRADA DO MATERIAL DEMOLIDO</v>
          </cell>
          <cell r="C7588" t="str">
            <v>m2</v>
          </cell>
          <cell r="D7588">
            <v>8.96</v>
          </cell>
        </row>
        <row r="7589">
          <cell r="A7589" t="str">
            <v>ED-48502</v>
          </cell>
          <cell r="B7589" t="str">
            <v>DEMOLIÇÃO MANUAL DE REVESTIMENTO CERÂMICO, AZULEJO OU LADRILHO HIDRÁULICO, INCLUSIVE AFASTAMENTO E EMPILHAMENTO, EXCLUSIVE DEMOLIÇÃO DO REBOCO OU EMBOÇO, TRANSPORTE E RETIRADA DO MATERIAL DEMOLIDO</v>
          </cell>
          <cell r="C7589" t="str">
            <v>m2</v>
          </cell>
          <cell r="D7589">
            <v>18.69</v>
          </cell>
        </row>
        <row r="7590">
          <cell r="A7590" t="str">
            <v>ED-48503</v>
          </cell>
          <cell r="B7590" t="str">
            <v>DEMOLIÇÃO MANUAL DE REVESTIMENTO DE PEDRA (MÁRMORE, GRANITO, ARDÓSIA, ETC.), INCLUSIVE AFASTAMENTO E EMPILHAMENTO, EXCLUSIVE DEMOLIÇÃO DO REBOCO OU EMBOÇO, TRANSPORTE E RETIRADA DO MATERIAL DEMOLIDO</v>
          </cell>
          <cell r="C7590" t="str">
            <v>m2</v>
          </cell>
          <cell r="D7590">
            <v>22.42</v>
          </cell>
        </row>
        <row r="7591">
          <cell r="A7591" t="str">
            <v>ED-48478</v>
          </cell>
          <cell r="B7591" t="str">
            <v>REMOÇÃO MANUAL DE PEITORIL DE MÁRMORE OU GRANITO, COM REAPROVEITAMENTO, INCLUSIVE AFASTAMENTO E EMPILHAMENTO, EXCLUSIVE TRANSPORTE E RETIRADA DO MATERIAL REMOVIDO NÃO REAPROVEITÁVEL</v>
          </cell>
          <cell r="C7591" t="str">
            <v>m</v>
          </cell>
          <cell r="D7591">
            <v>7.36</v>
          </cell>
        </row>
        <row r="7592">
          <cell r="A7592" t="str">
            <v>ED-48480</v>
          </cell>
          <cell r="B7592" t="str">
            <v>DEMOLIÇÃO MANUAL DE PISO CERÂMICO OU LADRILHO HIDRÁULICO, INCLUSIVE AFASTAMENTO E EMPILHAMENTO, EXCLUSIVE DEMOLIÇÃO DE CONTRAPISO, TRANSPORTE E RETIRADA DO MATERIAL DEMOLIDO</v>
          </cell>
          <cell r="C7592" t="str">
            <v>m2</v>
          </cell>
          <cell r="D7592">
            <v>14.94</v>
          </cell>
        </row>
        <row r="7593">
          <cell r="A7593" t="str">
            <v>ED-48479</v>
          </cell>
          <cell r="B7593" t="str">
            <v>DEMOLIÇÃO MANUAL DE PISO CIMENTADO OU CONTRAPISO DE ARGAMASSA, COM ESPESSURA MÁXIMA DE 10CM, INCLUSIVE AFASTAMENTO E EMPILHAMENTO, EXCLUSIVE TRANSPORTE E RETIRADA DO MATERIAL DEMOLIDO</v>
          </cell>
          <cell r="C7593" t="str">
            <v>m2</v>
          </cell>
          <cell r="D7593">
            <v>16.01</v>
          </cell>
        </row>
        <row r="7594">
          <cell r="A7594" t="str">
            <v>ED-48481</v>
          </cell>
          <cell r="B7594" t="str">
            <v>DEMOLIÇÃO MANUAL DE PISO DE PEDRAS (MÁRMORE, GRANITO, ARDÓSIA, ETC.), INCLUSIVE AFASTAMENTO E EMPILHAMENTO, EXCLUSIVE DEMOLIÇÃO DE CONTRAPISO, TRANSPORTE E RETIRADA DO MATERIAL DEMOLIDO</v>
          </cell>
          <cell r="C7594" t="str">
            <v>m2</v>
          </cell>
          <cell r="D7594">
            <v>18.69</v>
          </cell>
        </row>
        <row r="7595">
          <cell r="A7595" t="str">
            <v>ED-48483</v>
          </cell>
          <cell r="B7595" t="str">
            <v>DEMOLIÇÃO MANUAL DE PISO EM GRANILITE/MARMORITE, INCLUSIVE AFASTAMENTO E EMPILHAMENTO, EXCLUSIVE TRANSPORTE E RETIRADA DO MATERIAL DEMOLIDO</v>
          </cell>
          <cell r="C7595" t="str">
            <v>m2</v>
          </cell>
          <cell r="D7595">
            <v>20.38</v>
          </cell>
        </row>
        <row r="7596">
          <cell r="A7596" t="str">
            <v>ED-48482</v>
          </cell>
          <cell r="B7596" t="str">
            <v>DEMOLIÇÃO MANUAL DE PISO VINÍLICO, INCLUSIVE AFASTAMENTO E EMPILHAMENTO, EXCLUSIVE TRANSPORTE E RETIRADA DO MATERIAL DEMOLIDO</v>
          </cell>
          <cell r="C7596" t="str">
            <v>m2</v>
          </cell>
          <cell r="D7596">
            <v>7.92</v>
          </cell>
        </row>
        <row r="7597">
          <cell r="A7597" t="str">
            <v>ED-48505</v>
          </cell>
          <cell r="B7597" t="str">
            <v>DEMOLIÇÃO MANUAL DE RODAPÉ, INCLUSIVE ARGAMASSA DE ASSENTAMENTO E AFASTAMENTO, EXCLUSIVE TRANSPORTE E RETIRADA DO MATERIAL DEMOLIDO</v>
          </cell>
          <cell r="C7597" t="str">
            <v>m</v>
          </cell>
          <cell r="D7597">
            <v>2.46</v>
          </cell>
        </row>
        <row r="7598">
          <cell r="A7598" t="str">
            <v>ED-48485</v>
          </cell>
          <cell r="B7598" t="str">
            <v>REMOÇÃO MANUAL DE PISO DE TÁBUAS, COM REAPROVEITAMENTO, INCLUSIVE AFASTAMENTO E EMPILHAMENTO, EXCLUSIVE TRANSPORTE E RETIRADA DO MATERIAL REMOVIDO NÃO REAPROVEITÁVEL</v>
          </cell>
          <cell r="C7598" t="str">
            <v>m2</v>
          </cell>
          <cell r="D7598">
            <v>22.42</v>
          </cell>
        </row>
        <row r="7599">
          <cell r="A7599" t="str">
            <v>ED-48484</v>
          </cell>
          <cell r="B7599" t="str">
            <v>REMOÇÃO MANUAL DE PISO DE TACO DE MADEIRA, COM REAPROVEITAMENTO, INCLUSIVE AFASTAMENTO E EMPILHAMENTO, EXCLUSIVE TRANSPORTE E RETIRADA DO MATERIAL REMOVIDO NÃO REAPROVEITÁVEL</v>
          </cell>
          <cell r="C7599" t="str">
            <v>m2</v>
          </cell>
          <cell r="D7599">
            <v>19.5</v>
          </cell>
        </row>
        <row r="7600">
          <cell r="A7600" t="str">
            <v>ED-48508</v>
          </cell>
          <cell r="B7600" t="str">
            <v>REMOÇÃO MANUAL DE SOLEIRA DE MÁRMORE OU GRANITO, COM REAPROVEITAMENTO, INCLUSIVE AFASTAMENTO E EMPILHAMENTO, EXCLUSIVE TRANSPORTE E RETIRADA DO MATERIAL REMOVIDO NÃO REAPROVEITÁVEL</v>
          </cell>
          <cell r="C7600" t="str">
            <v>m</v>
          </cell>
          <cell r="D7600">
            <v>7.86</v>
          </cell>
        </row>
        <row r="7601">
          <cell r="A7601" t="str">
            <v>ED-48434</v>
          </cell>
          <cell r="B7601" t="str">
            <v>REMOÇÃO MANUAL DE ALAMBRADO METÁLICO, COM REAPROVEITAMENTO, INCLUSIVE AFASTAMENTO E EMPILHAMENTO, EXCLUSIVE TRANSPORTE E RETIRADA DO MATERIAL REMOVIDO NÃO REAPROVEITÁVEL</v>
          </cell>
          <cell r="C7601" t="str">
            <v>m2</v>
          </cell>
          <cell r="D7601">
            <v>17.25</v>
          </cell>
        </row>
        <row r="7602">
          <cell r="A7602" t="str">
            <v>ED-48439</v>
          </cell>
          <cell r="B7602" t="str">
            <v>REMOÇÃO MANUAL DE CERCA, COM REAPROVEITAMENTO, INCLUSIVE AFASTAMENTO E EMPILHAMENTO, EXCLUSIVE TRANSPORTE E RETIRADA DO MATERIAL REMOVIDO NÃO REAPROVEITÁVEL</v>
          </cell>
          <cell r="C7602" t="str">
            <v>m2</v>
          </cell>
          <cell r="D7602">
            <v>14.94</v>
          </cell>
        </row>
        <row r="7603">
          <cell r="A7603" t="str">
            <v>ED-48449</v>
          </cell>
          <cell r="B7603" t="str">
            <v>REMOÇÃO MANUAL DE CONCERTINA, COM DIÂMETRO DE ATÉ 730MM, COM REAPROVEITAMENTO, INCLUSIVE AFASTAMENTO E EMPILHAMENTO, EXCLUSIVE TRANSPORTE E RETIRADA DO MATERIAL REMOVIDO NÃO REAPROVEITÁVEL
</v>
          </cell>
          <cell r="C7603" t="str">
            <v>m</v>
          </cell>
          <cell r="D7603">
            <v>2.49</v>
          </cell>
        </row>
        <row r="7604">
          <cell r="A7604" t="str">
            <v>ED-48516</v>
          </cell>
          <cell r="B7604" t="str">
            <v>REMOÇÃO MANUAL DE VIDRO EM ESQUADRIAS, COM REAPROVEITAMENTO, INCLUSIVE LIMPEZA DO ENCAIXE, AFASTAMENTO E EMPILHAMENTO, EXCLUSIVE TRANSPORTE E RETIRADA DO MATERIAL REMOVIDO NÃO REAPROVEITÁVEL</v>
          </cell>
          <cell r="C7604" t="str">
            <v>m2</v>
          </cell>
          <cell r="D7604">
            <v>5.86</v>
          </cell>
        </row>
        <row r="7605">
          <cell r="A7605" t="str">
            <v>ED-48498</v>
          </cell>
          <cell r="B7605" t="str">
            <v>REMOÇÃO MANUAL DE QUADRO NEGRO, COM REAPROVEITAMENTO, INCLUSIVE AFASTAMENTO E EMPILHAMENTO, EXCLUSIVE TRANSPORTE E RETIRADA DO MATERIAL REMOVIDO NÃO REAPROVEITÁVEL</v>
          </cell>
          <cell r="C7605" t="str">
            <v>m2</v>
          </cell>
          <cell r="D7605">
            <v>25.09</v>
          </cell>
        </row>
        <row r="7606">
          <cell r="A7606" t="str">
            <v>ED-16660</v>
          </cell>
          <cell r="B7606" t="str">
            <v>FORNECIMENTO E COLOCAÇÃO DE PLACA DE OBRA EM CHAPA GALVANIZADA #26, ESP. 0,45 MM, PLOTADA COM ADESIVO VINÍLICO, AFIXADA COM REBITES 4,8X40 MM, EM ESTRUTURA METÁLICA DE METALON 20X20 MM, ESP. 1,25 MM, INCLUSIVE SUPORTE EM EUCALIPTO AUTOCLAVADO PINTADO COM TINTA PVA DUAS (2) DEMÃOS</v>
          </cell>
          <cell r="C7606" t="str">
            <v>m2</v>
          </cell>
          <cell r="D7606">
            <v>297.88</v>
          </cell>
        </row>
        <row r="7607">
          <cell r="A7607" t="str">
            <v>ED-28427</v>
          </cell>
          <cell r="B7607" t="str">
            <v>FORNECIMENTO E COLOCAÇÃO DE PLACA DE OBRA EM CHAPA GALVANIZADA #26, ESP. 0,45MM, DIMENSÃO (3X1,5)M, PLOTADA COM ADESIVO VINÍLICO, AFIXADA COM REBITES 4,8X40MM, EM ESTRUTURA METÁLICA DE METALON 20X20MM, ESP. 1,25MM, INCLUSIVE SUPORTE EM EUCALIPTO AUTOCLAVADO PINTADO COM TINTA PVA DUAS (2) DEMÃOS</v>
          </cell>
          <cell r="C7607" t="str">
            <v>un</v>
          </cell>
          <cell r="D7607">
            <v>1340.46</v>
          </cell>
        </row>
        <row r="7608">
          <cell r="A7608" t="str">
            <v>ED-28428</v>
          </cell>
          <cell r="B7608" t="str">
            <v>FORNECIMENTO E COLOCAÇÃO DE PLACA DE OBRA EM CHAPA GALVANIZADA #26, ESP. 0,45MM, DIMENSÃO (4X3)M, PLOTADA COM ADESIVO VINÍLICO, AFIXADA COM REBITES 4,8X40MM, EM ESTRUTURA METÁLICA DE METALON 20X20MM, ESP. 1,25MM, INCLUSIVE SUPORTE EM EUCALIPTO AUTOCLAVADO PINTADO COM TINTA PVA DUAS (2) DEMÃOS</v>
          </cell>
          <cell r="C7608" t="str">
            <v>un</v>
          </cell>
          <cell r="D7608">
            <v>3574.56</v>
          </cell>
        </row>
        <row r="7609">
          <cell r="A7609" t="str">
            <v>ED-28429</v>
          </cell>
          <cell r="B7609" t="str">
            <v>FORNECIMENTO E COLOCAÇÃO DE PLACA DE OBRA EM CHAPA GALVANIZADA #26, ESP. 0,45MM, DIMENSÃO (6X3)M, PLOTADA COM ADESIVO VINÍLICO, AFIXADA COM REBITES 4,8X40MM, EM ESTRUTURA METÁLICA DE METALON 20X20MM, ESP. 1,25MM, INCLUSIVE SUPORTE EM EUCALIPTO AUTOCLAVADO PINTADO COM TINTA PVA DUAS (2) DEMÃOS</v>
          </cell>
          <cell r="C7609" t="str">
            <v>un</v>
          </cell>
          <cell r="D7609">
            <v>5361.84</v>
          </cell>
        </row>
        <row r="7610">
          <cell r="A7610" t="str">
            <v>ED-50150</v>
          </cell>
          <cell r="B7610" t="str">
            <v>LIGAÇÃO DE ÁGUA PROVISÓRIA PARA CANTEIRO,  INCLUSIVE HIDRÔMETRO E CAVALETE PARA MEDIÇÃO DE ÁGUA - ENTRADA PRINCIPAL, EM AÇO GALVANIZADO DN 20MM (1/2") - PADRÃO CONCESSIONÁRIA</v>
          </cell>
          <cell r="C7610" t="str">
            <v>un</v>
          </cell>
          <cell r="D7610">
            <v>376.36</v>
          </cell>
        </row>
        <row r="7611">
          <cell r="A7611" t="str">
            <v>ED-50151</v>
          </cell>
          <cell r="B7611" t="str">
            <v>LIGAÇÃO PROVISÓRIA COM ENTRADA DE ENERGIA AÉREA, PADRÃO CEMIG, CARGA INSTALADA DE 15,1KVA ATÉ 30KVA, TRIFÁSICO, COM SAÍDA SUBTERRÂNEA, INCLUSIVE POSTE, CAIXA PARA MEDIDOR, DISJUNTOR, BARRAMENTO, ATERRAMENTO E ACESSÓRIOS</v>
          </cell>
          <cell r="C7611" t="str">
            <v>un</v>
          </cell>
          <cell r="D7611">
            <v>1148.59</v>
          </cell>
        </row>
        <row r="7612">
          <cell r="A7612" t="str">
            <v>ED-50125</v>
          </cell>
          <cell r="B7612" t="str">
            <v>ÁREA COBERTA EM TELHA FIBROCIMENTO PARA CENTRAL DE CORTE/DOBRA/MONTAGEM EM CANTEIRO DE OBRAS, INCLUSIVE BANCADA E INSTALAÇÕES ELÉTRICAS, EXCLUSIVE VEDAÇÕES LATERAIS</v>
          </cell>
          <cell r="C7612" t="str">
            <v>m2</v>
          </cell>
          <cell r="D7612">
            <v>122.93</v>
          </cell>
        </row>
        <row r="7613">
          <cell r="A7613" t="str">
            <v>ED-50135</v>
          </cell>
          <cell r="B7613" t="str">
            <v>BARRACÃO DE OBRA, EM CHAPA DE COMPENSADO RESINADO, INCLUSIVE  INSTALAÇÕES SANITÁRIAS E MOBILIÁRIO - PADRÃO DER-MG</v>
          </cell>
          <cell r="C7613" t="str">
            <v>m2</v>
          </cell>
          <cell r="D7613">
            <v>558.06</v>
          </cell>
        </row>
        <row r="7614">
          <cell r="A7614" t="str">
            <v>ED-50128</v>
          </cell>
          <cell r="B7614" t="str">
            <v>BARRACÃO DE OBRA PARA DEPÓSITO E FERRAMENTARIA TIPO-I, ÁREA INTERNA 14,52M2, EM CHAPA DE COMPENSADO RESINADO, INCLUSIVE MOBILIÁRIO (OBRA DE PEQUENO PORTE, EFETIVO ATÉ 30 HOMENS), PADRÃO DER-MG</v>
          </cell>
          <cell r="C7614" t="str">
            <v>un</v>
          </cell>
          <cell r="D7614">
            <v>7525.21</v>
          </cell>
        </row>
        <row r="7615">
          <cell r="A7615" t="str">
            <v>ED-50129</v>
          </cell>
          <cell r="B7615" t="str">
            <v>BARRACÃO DE OBRA PARA DEPÓSITO E FERRAMENTARIA TIPO-II, ÁREA INTERNA 25,41M2, EM CHAPA DE COMPENSADO RESINADO, INCLUSIVE MOBILIÁRIO (OBRA DE MÉDIO PORTE, EFETIVO DE 30 A 60 HOMENS), PADRÃO DER-MG</v>
          </cell>
          <cell r="C7615" t="str">
            <v>un</v>
          </cell>
          <cell r="D7615">
            <v>12423.98</v>
          </cell>
        </row>
        <row r="7616">
          <cell r="A7616" t="str">
            <v>ED-50148</v>
          </cell>
          <cell r="B7616" t="str">
            <v>BARRACÃO DE OBRA PARA ESCRITÓRIO DA EMPREITEIRA TIPO-I, ÁREA INTERNA 18,15M2, EM CHAPA DE COMPENSADO RESINADO, INCLUSIVE MOBILIÁRIO (OBRA DE PEQUENO A MÉDIO PORTE, EFETIVO ATÉ 60 HOMENS) - PADRÃO DER-MG</v>
          </cell>
          <cell r="C7616" t="str">
            <v>un</v>
          </cell>
          <cell r="D7616">
            <v>9886.16</v>
          </cell>
        </row>
        <row r="7617">
          <cell r="A7617" t="str">
            <v>ED-50149</v>
          </cell>
          <cell r="B7617" t="str">
            <v>BARRACÃO DE OBRA PARA ESCRITÓRIO DA EMPREITEIRA TIPO-II, ÁREA INTERNA 21,78M2, EM CHAPA DE COMPENSADO RESINADO, INCLUSIVE MOBILIÁRIO (OBRA DE GRANDE PORTE, EFETIVO ACIMA 60 HOMENS) - PADRÃO DER-MG</v>
          </cell>
          <cell r="C7617" t="str">
            <v>un</v>
          </cell>
          <cell r="D7617">
            <v>11450.32</v>
          </cell>
        </row>
        <row r="7618">
          <cell r="A7618" t="str">
            <v>ED-50146</v>
          </cell>
          <cell r="B7618" t="str">
            <v>BARRACÃO DE OBRA PARA ESCRITÓRIO DA FISCALIZAÇÃO TIPO-I, ÁREA INTERNA 18,15M2, EM CHAPA DE COMPENSADO RESINADO, INCLUSIVE MOBILIÁRIO (OBRA DE PEQUENO A MÉDIO PORTE, EFETIVO ATÉ 60 HOMENS) - PADRÃO DER-MG</v>
          </cell>
          <cell r="C7618" t="str">
            <v>un</v>
          </cell>
          <cell r="D7618">
            <v>9828.34</v>
          </cell>
        </row>
        <row r="7619">
          <cell r="A7619" t="str">
            <v>ED-50147</v>
          </cell>
          <cell r="B7619" t="str">
            <v>BARRACÃO DE OBRA PARA ESCRITÓRIO DA FISCALIZAÇÃO TIPO-II, ÁREA INTERNA 21,78M2, EM CHAPA DE COMPENSADO RESINADO, INCLUSIVE MOBILIÁRIO (OBRA DE GRANDE PORTE, EFETIVO ACIMA 60 HOMENS) - PADRÃO DER-MG</v>
          </cell>
          <cell r="C7619" t="str">
            <v>un</v>
          </cell>
          <cell r="D7619">
            <v>11392.5</v>
          </cell>
        </row>
        <row r="7620">
          <cell r="A7620" t="str">
            <v>ED-50130</v>
          </cell>
          <cell r="B7620" t="str">
            <v>BARRACÃO DE OBRA PARA INSTALAÇÃO SANITÁRIA TIPO-I, ÁREA INTERNA 14,52M2, EM CHAPA DE COMPENSADO RESINADO (OBRA DE PEQUENO PORTE, EFETIVO ATÉ 30 HOMENS), PADRÃO DER-MG</v>
          </cell>
          <cell r="C7620" t="str">
            <v>un</v>
          </cell>
          <cell r="D7620">
            <v>8440.54</v>
          </cell>
        </row>
        <row r="7621">
          <cell r="A7621" t="str">
            <v>ED-50131</v>
          </cell>
          <cell r="B7621" t="str">
            <v>BARRACÃO DE OBRA PARA INSTALAÇÃO SANITÁRIA TIPO-II, ÁREA INTERNA 18,15M2, EM CHAPA DE COMPENSADO RESINADO (OBRA DE MÉDIO PORTE, EFETIVO DE 30 A 60 HOMENS), PADRÃO DER-MG</v>
          </cell>
          <cell r="C7621" t="str">
            <v>un</v>
          </cell>
          <cell r="D7621">
            <v>10776.62</v>
          </cell>
        </row>
        <row r="7622">
          <cell r="A7622" t="str">
            <v>ED-50132</v>
          </cell>
          <cell r="B7622" t="str">
            <v>BARRACÃO DE OBRA PARA INSTALAÇÃO SANITÁRIA TIPO-III, ÁREA INTERNA 25,41M2, EM CHAPA DE COMPENSADO RESINADO (OBRA DE GRANDE PORTE, EFETIVO ACIMA DE 60 HOMENS), PADRÃO DER-MG</v>
          </cell>
          <cell r="C7622" t="str">
            <v>un</v>
          </cell>
          <cell r="D7622">
            <v>15159.27</v>
          </cell>
        </row>
        <row r="7623">
          <cell r="A7623" t="str">
            <v>ED-50133</v>
          </cell>
          <cell r="B7623" t="str">
            <v>BARRACÃO DE OBRA PARA REFEITÓRIO TIPO-I, ÁREA INTERNA 18,15M2, EM CHAPA DE COMPENSADO RESINADO (OBRA DE MÉDIO PORTE, EFETIVO DE 30 A 60 HOMENS), PADRÃO DER-MG</v>
          </cell>
          <cell r="C7623" t="str">
            <v>un</v>
          </cell>
          <cell r="D7623">
            <v>9505.37</v>
          </cell>
        </row>
        <row r="7624">
          <cell r="A7624" t="str">
            <v>ED-50134</v>
          </cell>
          <cell r="B7624" t="str">
            <v>BARRACÃO DE OBRA PARA REFEITÓRIO TIPO-II, ÁREA INTERNA 25,41M2, EM CHAPA DE COMPENSADO RESINADO (OBRA DE GRANDE PORTE, EFETIVO ACIMA DE 60 HOMENS), PADRÃO DER-MG</v>
          </cell>
          <cell r="C7624" t="str">
            <v>un</v>
          </cell>
          <cell r="D7624">
            <v>12844.43</v>
          </cell>
        </row>
        <row r="7625">
          <cell r="A7625" t="str">
            <v>ED-50126</v>
          </cell>
          <cell r="B7625" t="str">
            <v>BARRACÃO DE OBRA PARA VESTIÁRIO TIPO-I, ÁREA INTERNA 25,41M2, EM CHAPA DE COMPENSADO RESINADO, INCLUSIVE MOBILIÁRIO (OBRA DE PEQUENO PORTE, EFETIVO ATÉ 30 HOMENS), PADRÃO DER-MG</v>
          </cell>
          <cell r="C7625" t="str">
            <v>un</v>
          </cell>
          <cell r="D7625">
            <v>13045.02</v>
          </cell>
        </row>
        <row r="7626">
          <cell r="A7626" t="str">
            <v>ED-50127</v>
          </cell>
          <cell r="B7626" t="str">
            <v>BARRACÃO DE OBRA PARA VESTIÁRIO TIPO-II, ÁREA INTERNA 67,76M2, EM CHAPA DE COMPENSADO RESINADO, INCLUSIVE MOBILIÁRIO (OBRA DE MÉDIO PORTE, EFETIVO DE 30 A 60 HOMENS), PADRÃO DER-MG</v>
          </cell>
          <cell r="C7626" t="str">
            <v>un</v>
          </cell>
          <cell r="D7626">
            <v>25031.09</v>
          </cell>
        </row>
        <row r="7627">
          <cell r="A7627" t="str">
            <v>ED-16341</v>
          </cell>
          <cell r="B7627" t="str">
            <v>LIGAÇÃO PROVISÓRIA DE ÁGUA E ESGOTO PARA CONTAINER (ESCRITÓRIO DE OBRA)</v>
          </cell>
          <cell r="C7627" t="str">
            <v>un</v>
          </cell>
          <cell r="D7627">
            <v>295.77</v>
          </cell>
        </row>
        <row r="7628">
          <cell r="A7628" t="str">
            <v>ED-16343</v>
          </cell>
          <cell r="B7628" t="str">
            <v>LIGAÇÃO PROVISÓRIA DE ÁGUA E ESGOTO PARA CONTAINER (VESTIÁRIO DE OBRA), EXCLUSIVE CHUVEIRO ELÉTRICO</v>
          </cell>
          <cell r="C7628" t="str">
            <v>un</v>
          </cell>
          <cell r="D7628">
            <v>348.87</v>
          </cell>
        </row>
        <row r="7629">
          <cell r="A7629" t="str">
            <v>ED-16342</v>
          </cell>
          <cell r="B7629" t="str">
            <v>LIGAÇÃO PROVISÓRIA DE ENERGIA ELÉTRICA PARA CONTAINER</v>
          </cell>
          <cell r="C7629" t="str">
            <v>un</v>
          </cell>
          <cell r="D7629">
            <v>327.92</v>
          </cell>
        </row>
        <row r="7630">
          <cell r="A7630" t="str">
            <v>ED-16356</v>
          </cell>
          <cell r="B7630" t="str">
            <v>LIGAÇÕES PROVISÓRIAS PARA CONTAINER TIPO 1 (CORRESPONDENTE AO CÓDIGO ED-16348)</v>
          </cell>
          <cell r="C7630" t="str">
            <v>un</v>
          </cell>
          <cell r="D7630">
            <v>327.92</v>
          </cell>
        </row>
        <row r="7631">
          <cell r="A7631" t="str">
            <v>ED-16357</v>
          </cell>
          <cell r="B7631" t="str">
            <v>LIGAÇÕES PROVISÓRIAS PARA CONTAINER TIPO 2 (CORRESPONDENTE AO CÓDIGO ED-16349)</v>
          </cell>
          <cell r="C7631" t="str">
            <v>un</v>
          </cell>
          <cell r="D7631">
            <v>623.69</v>
          </cell>
        </row>
        <row r="7632">
          <cell r="A7632" t="str">
            <v>ED-16358</v>
          </cell>
          <cell r="B7632" t="str">
            <v>LIGAÇÕES PROVISÓRIAS PARA CONTAINER TIPO 3 (CORRESPONDENTE AO CÓDIGO ED-16350)</v>
          </cell>
          <cell r="C7632" t="str">
            <v>un</v>
          </cell>
          <cell r="D7632">
            <v>327.92</v>
          </cell>
        </row>
        <row r="7633">
          <cell r="A7633" t="str">
            <v>ED-16359</v>
          </cell>
          <cell r="B7633" t="str">
            <v>LIGAÇÕES PROVISÓRIAS PARA CONTAINER TIPO 4 (CORRESPONDENTE AO CÓDIGO ED-16351)</v>
          </cell>
          <cell r="C7633" t="str">
            <v>un</v>
          </cell>
          <cell r="D7633">
            <v>327.92</v>
          </cell>
        </row>
        <row r="7634">
          <cell r="A7634" t="str">
            <v>ED-16360</v>
          </cell>
          <cell r="B7634" t="str">
            <v>LIGAÇÕES PROVISÓRIAS PARA CONTAINER TIPO 5 (CORRESPONDENTE AO CÓDIGO ED-16352)</v>
          </cell>
          <cell r="C7634" t="str">
            <v>un</v>
          </cell>
          <cell r="D7634">
            <v>1048.98</v>
          </cell>
        </row>
        <row r="7635">
          <cell r="A7635" t="str">
            <v>ED-16361</v>
          </cell>
          <cell r="B7635" t="str">
            <v>LIGAÇÕES PROVISÓRIAS PARA CONTAINER TIPO 6 (CORRESPONDENTE AO CÓDIGO ED-16353)</v>
          </cell>
          <cell r="C7635" t="str">
            <v>un</v>
          </cell>
          <cell r="D7635">
            <v>676.79</v>
          </cell>
        </row>
        <row r="7636">
          <cell r="A7636" t="str">
            <v>ED-16362</v>
          </cell>
          <cell r="B7636" t="str">
            <v>LIGAÇÕES PROVISÓRIAS PARA CONTAINER TIPO 7 (CORRESPONDENTE AO CÓDIGO ED-16354)</v>
          </cell>
          <cell r="C7636" t="str">
            <v>un</v>
          </cell>
          <cell r="D7636">
            <v>889.47</v>
          </cell>
        </row>
        <row r="7637">
          <cell r="A7637" t="str">
            <v>ED-16363</v>
          </cell>
          <cell r="B7637" t="str">
            <v>LIGAÇÕES PROVISÓRIAS PARA CONTAINER TIPO 8 (CORRESPONDENTE AO CÓDIGO ED-16355)</v>
          </cell>
          <cell r="C7637" t="str">
            <v>un</v>
          </cell>
          <cell r="D7637">
            <v>327.92</v>
          </cell>
        </row>
        <row r="7638">
          <cell r="A7638" t="str">
            <v>ED-50155</v>
          </cell>
          <cell r="B7638" t="str">
            <v>LOCAÇÃO DE BANHEIRO QUÍMICO, DIMENSÃO (110X120X230)CM, LINHA PADRÃO, CONTENDO UMA (1) PIA/HIGIENIZADOR DE MÃOS, INCLUSIVE MANUTENÇÃO E MOBILIZAÇÃO/DESMOBILIZAÇÃO</v>
          </cell>
          <cell r="C7638" t="str">
            <v>mês</v>
          </cell>
          <cell r="D7638">
            <v>800</v>
          </cell>
        </row>
        <row r="7639">
          <cell r="A7639" t="str">
            <v>ED-16348</v>
          </cell>
          <cell r="B7639" t="str">
            <v>LOCAÇÃO DE CONTAINER COM ISOLAMENTO TÉRMICO, TIPO 1, PARA ESCRITÓRIO DE OBRA, COM MEDIDAS REFERENCIAIS DE (6) METROS COMPRIMENTO, (2,3) METROS LARGURA E (2,5) METROS ALTURA ÚTIL INTERNA, INCLUSIVE AR CONDICIONADO E LIGAÇÕES ELÉTRICAS INTERNAS, EXCLUSIVE MOBILIZAÇÃO/DESMOBILIZAÇÃO E LIGAÇÕES PROVISÓRIAS EXTERNAS</v>
          </cell>
          <cell r="C7639" t="str">
            <v>mês</v>
          </cell>
          <cell r="D7639">
            <v>784.6</v>
          </cell>
        </row>
        <row r="7640">
          <cell r="A7640" t="str">
            <v>ED-16349</v>
          </cell>
          <cell r="B7640" t="str">
            <v>LOCAÇÃO DE CONTAINER COM ISOLAMENTO TÉRMICO, TIPO 2, PARA ESCRITÓRIO DE OBRA COM SANITÁRIO CONTENDO UM (1) VASO SANITÁRIO E UM (1) LAVATÓRIO, COM MEDIDAS REFERENCIAIS DE (6) METROS COMPRIMENTO, (2,3) METROS LARGURA E (2,5) METROS ALTURA ÚTIL INTERNA, INCLUSIVE AR CONDICIONADO E LIGAÇÕES ELÉTRICAS E HIDROSSANITÁRIAS INTERNAS, EXCLUSIVE MOBILIZAÇÃO/DESMOBILIZAÇÃO E LIGAÇÕES PROVISÓRIAS EXTERNAS</v>
          </cell>
          <cell r="C7640" t="str">
            <v>mês</v>
          </cell>
          <cell r="D7640">
            <v>938.84</v>
          </cell>
        </row>
        <row r="7641">
          <cell r="A7641" t="str">
            <v>ED-16350</v>
          </cell>
          <cell r="B7641" t="str">
            <v>LOCAÇÃO DE CONTAINER COM ISOLAMENTO TÉRMICO, TIPO 3, PARA DEPÓSITO/FERRAMENTARIA DE OBRA, COM MEDIDAS REFERENCIAIS DE (6) METROS COMPRIMENTO, (2,3) METROS LARGURA E (2,5) METROS ALTURA ÚTIL INTERNA, INCLUSIVE LIGAÇÕES ELÉTRICAS INTERNAS, EXCLUSIVE MOBILIZAÇÃO/DESMOBILIZAÇÃO E LIGAÇÕES PROVISÓRIAS EXTERNAS</v>
          </cell>
          <cell r="C7641" t="str">
            <v>mês</v>
          </cell>
          <cell r="D7641">
            <v>676.39</v>
          </cell>
        </row>
        <row r="7642">
          <cell r="A7642" t="str">
            <v>ED-16351</v>
          </cell>
          <cell r="B7642" t="str">
            <v>LOCAÇÃO DE CONTAINER COM ISOLAMENTO TÉRMICO, TIPO 4, PARA REFEITÓRIO DE OBRA, COM MEDIDAS REFERENCIAIS DE (6) METROS COMPRIMENTO, (2,3) METROS LARGURA E (2,5) METROS ALTURA ÚTIL INTERNA, INCLUSIVE LIGAÇÕES ELÉTRICAS INTERNAS, EXCLUSIVE MOBILIZAÇÃO/DESMOBILIZAÇÃO E LIGAÇÕES PROVISÓRIAS EXTERNAS</v>
          </cell>
          <cell r="C7642" t="str">
            <v>mês</v>
          </cell>
          <cell r="D7642">
            <v>601.9</v>
          </cell>
        </row>
        <row r="7643">
          <cell r="A7643" t="str">
            <v>ED-16352</v>
          </cell>
          <cell r="B7643" t="str">
            <v>LOCAÇÃO DE CONTAINER COM ISOLAMENTO TÉRMICO, TIPO 5, PARA VESTIÁRIO DE OBRA COM SETE (7) CHUVEIROS E DOIS (2) LAVATÓRIOS, COM MEDIDAS REFERENCIAIS DE (6) METROS COMPRIMENTO, (2,3) METROS LARGURA E (2,5) METROS ALTURA ÚTIL INTERNA, INCLUSIVE LIGAÇÕES ELÉTRICAS E HIDROSSANITÁRIAS INTERNAS, EXCLUSIVE MOBILIZAÇÃO/DESMOBILIZAÇÃO E LIGAÇÕES PROVISÓRIAS EXTERNAS</v>
          </cell>
          <cell r="C7643" t="str">
            <v>mês</v>
          </cell>
          <cell r="D7643">
            <v>809.96</v>
          </cell>
        </row>
        <row r="7644">
          <cell r="A7644" t="str">
            <v>ED-16353</v>
          </cell>
          <cell r="B7644" t="str">
            <v>LOCAÇÃO DE CONTAINER COM ISOLAMENTO TÉRMICO, TIPO 6, PARA VESTIÁRIO DE OBRA COM SETE (7) VASOS SANITÁRIOS, UM (1) MICTÓRIO E UM (1) LAVATÓRIO, COM MEDIDAS REFERENCIAIS DE (6) METROS COMPRIMENTO, (2,3) METROS LARGURA E (2,5) METROS ALTURA ÚTIL INTERNA, INCLUSIVE LIGAÇÕES ELÉTRICAS E HIDROSSANITÁRIAS INTERNAS, EXCLUSIVE MOBILIZAÇÃO/DESMOBILIZAÇÃO E LIGAÇÕES PROVISÓRIAS EXTERNAS</v>
          </cell>
          <cell r="C7644" t="str">
            <v>mês</v>
          </cell>
          <cell r="D7644">
            <v>794.94</v>
          </cell>
        </row>
        <row r="7645">
          <cell r="A7645" t="str">
            <v>ED-16354</v>
          </cell>
          <cell r="B7645" t="str">
            <v>LOCAÇÃO DE CONTAINER COM ISOLAMENTO TÉRMICO, TIPO 7, PARA VESTIÁRIO DE OBRA COM QUATRO (4) CHUVEIROS, TRÊS (3) VASOS SANITÁRIOS, UM (1) MICTÓRIO E UM (1) LAVATÓRIO, COM MEDIDAS REFERENCIAIS DE (6) METROS COMPRIMENTO, (2,3) METROS LARGURA E (2,5) METROS ALTURA ÚTIL INTERNA, INCLUSIVE LIGAÇÕES ELÉTRICAS E HIDROSSANITÁRIAS INTERNAS, EXCLUSIVE MOBILIZAÇÃO/DESMOBILIZAÇÃO E LIGAÇÕES PROVISÓRIAS EXTERNAS</v>
          </cell>
          <cell r="C7645" t="str">
            <v>mês</v>
          </cell>
          <cell r="D7645">
            <v>787.91</v>
          </cell>
        </row>
        <row r="7646">
          <cell r="A7646" t="str">
            <v>ED-16355</v>
          </cell>
          <cell r="B7646" t="str">
            <v>LOCAÇÃO DE CONTAINER COM ISOLAMENTO TÉRMICO, TIPO 8, PARA VESTIÁRIO DE OBRA COM OITO (8) BANCOS E CINCO (5) ARMÁRIOS, COM MEDIDAS REFERENCIAIS DE (6) METROS COMPRIMENTO, (2,3) METROS LARGURA E (2,5) METROS ALTURA ÚTIL INTERNA, INCLUSIVE LIGAÇÕES ELÉTRICAS INTERNAS, EXCLUSIVE MOBILIZAÇÃO/DESMOBILIZAÇÃO E LIGAÇÕES PROVISÓRIAS EXTERNAS</v>
          </cell>
          <cell r="C7646" t="str">
            <v>mês</v>
          </cell>
          <cell r="D7646">
            <v>614.75</v>
          </cell>
        </row>
        <row r="7647">
          <cell r="A7647" t="str">
            <v>ED-50137</v>
          </cell>
          <cell r="B7647" t="str">
            <v>MOBILIZAÇÃO E DESMOBILIZAÇÃO DE CONTAINER, INCLUSIVE CARGA, DESCARGA E TRANSPORTE EM CAMINHÃO CARROCERIA COM GUINDAUTO (MUNCK), EXCLUSIVE LOCAÇÃO DO CONTAINER</v>
          </cell>
          <cell r="C7647" t="str">
            <v>un</v>
          </cell>
          <cell r="D7647">
            <v>686.28</v>
          </cell>
        </row>
        <row r="7648">
          <cell r="A7648" t="str">
            <v>ED-17989</v>
          </cell>
          <cell r="B7648" t="str">
            <v>LOCAÇÃO DE OBRA COM GABARITO DE TÁBUAS CORRIDAS PONTALETADAS A CADA 2,00M, REAPROVEITAMENTO (2X), INCLUSIVE ACOMPANHAMENTO DE EQUIPE TOPOGRÁFICA PARA MARCAÇÃO DE PONTO TOPOGRÁFICO</v>
          </cell>
          <cell r="C7648" t="str">
            <v>m</v>
          </cell>
          <cell r="D7648">
            <v>58.85</v>
          </cell>
        </row>
        <row r="7649">
          <cell r="A7649" t="str">
            <v>ED-50276</v>
          </cell>
          <cell r="B7649" t="str">
            <v>LOCAÇÃO TOPOGRÁFICA ACIMA DE CINQUENTA (50) PONTOS REFERENCIAIS, INCLUSIVE ESTACA (PIQUETE) DE MARCAÇÃO</v>
          </cell>
          <cell r="C7649" t="str">
            <v>un</v>
          </cell>
          <cell r="D7649">
            <v>34.12</v>
          </cell>
        </row>
        <row r="7650">
          <cell r="A7650" t="str">
            <v>ED-50275</v>
          </cell>
          <cell r="B7650" t="str">
            <v>LOCAÇÃO TOPOGRÁFICA DE VINTE UM (21) ATÉ CINQUENTA (50) PONTOS REFERENCIAIS, INCLUSIVE ESTACA (PIQUETE) DE MARCAÇÃO</v>
          </cell>
          <cell r="C7650" t="str">
            <v>un</v>
          </cell>
          <cell r="D7650">
            <v>58.9</v>
          </cell>
        </row>
        <row r="7651">
          <cell r="A7651" t="str">
            <v>ED-50274</v>
          </cell>
          <cell r="B7651" t="str">
            <v>LOCAÇÃO TOPOGRÁFICA PARA ATÉ VINTE (20) PONTOS REFERENCIAIS, INCLUSIVE ESTACA (PIQUETE) DE MARCAÇÃO</v>
          </cell>
          <cell r="C7651" t="str">
            <v>un</v>
          </cell>
          <cell r="D7651">
            <v>78.17</v>
          </cell>
        </row>
        <row r="7652">
          <cell r="A7652" t="str">
            <v>ED-50162</v>
          </cell>
          <cell r="B7652" t="str">
            <v>ABERTURA PARA PORTÃO EM TAPUME FIXO DE PROTEÇÃO PARA FECHAMENTO DE OBRA EM CHAPA DE COMPENSADO, ESP. 12MM, COM MÓDULO NA DIMENSÃO DE (110X220)CM, INCLUSIVE PINTURA LÁTEX (PVA) COM DUAS (2) DEMÃOS</v>
          </cell>
          <cell r="C7652" t="str">
            <v>m2</v>
          </cell>
          <cell r="D7652">
            <v>154.5</v>
          </cell>
        </row>
        <row r="7653">
          <cell r="A7653" t="str">
            <v>ED-50136</v>
          </cell>
          <cell r="B7653" t="str">
            <v>CERCA COM MOURÕES DE MADEIRA ROLIÇA,  COM CINCO (5) FIOS DE ARAME FARPADO, BWG 14 (2,0MM), ALTURA DE 150CM, INCLUSIVE ESCAVAÇÃO, REATERRO COMPACTADO E FORNECIMENTO</v>
          </cell>
          <cell r="C7653" t="str">
            <v>m</v>
          </cell>
          <cell r="D7653">
            <v>39.19</v>
          </cell>
        </row>
        <row r="7654">
          <cell r="A7654" t="str">
            <v>ED-50166</v>
          </cell>
          <cell r="B7654" t="str">
            <v>REMANEJAMENTO DE TAPUME FIXO DE PROTEÇÃO PARA FECHAMENTO DE OBRA, INCLUSIVE ESCAVAÇÃO MANUAL E REATERRO COMPACTADO</v>
          </cell>
          <cell r="C7654" t="str">
            <v>m2</v>
          </cell>
          <cell r="D7654">
            <v>9.51</v>
          </cell>
        </row>
        <row r="7655">
          <cell r="A7655" t="str">
            <v>ED-50163</v>
          </cell>
          <cell r="B7655" t="str">
            <v>TAPUME DE PROTEÇÃO PARA TRANSEUNTE EM TELA DE POLIETILENO, COM MÓDULO NA DIMENSÃO DE (150X150)CM, INCLUSIVE BASE DE APOIO EM CONCRETO MAGRO, DIMENSÃO (40X40)CM, ALTURA DE 20CM, EM PONTALETE, FORNECIMENTO E MOVIMENTAÇÃO</v>
          </cell>
          <cell r="C7655" t="str">
            <v>m</v>
          </cell>
          <cell r="D7655">
            <v>17.3</v>
          </cell>
        </row>
        <row r="7656">
          <cell r="A7656" t="str">
            <v>ED-50159</v>
          </cell>
          <cell r="B7656" t="str">
            <v>TAPUME FIXO DE PROTEÇÃO PARA FECHAMENTO DE OBRA EM CHAPA DE COMPENSADO, ESP. 12MM, COM MÓDULO NA DIMENSÃO DE (110X220)CM, INCLUSIVE PINTURA LÁTEX (PVA) COM DUAS (2) DEMÃOS, EXCLUSIVE ABERTURA PARA PORTÃO</v>
          </cell>
          <cell r="C7656" t="str">
            <v>m</v>
          </cell>
          <cell r="D7656">
            <v>236.32</v>
          </cell>
        </row>
        <row r="7657">
          <cell r="A7657" t="str">
            <v>ED-50164</v>
          </cell>
          <cell r="B7657" t="str">
            <v>TAPUME FIXO DE PROTEÇÃO PARA FECHAMENTO DE OBRA EM TELA GALVANIZADA, COM TRAMA LOSANGULAR DE 2"X2", FIO BWG 14, COM MÓDULO NA DIMENSÃO DE (300X220)CM, INCLUSIVE PINTURA ESMALTE COM DUAS (2) DEMÃOS, EXCLUSIVE ABERTURA PARA PORTÃO</v>
          </cell>
          <cell r="C7657" t="str">
            <v>m2</v>
          </cell>
          <cell r="D7657">
            <v>78.25</v>
          </cell>
        </row>
        <row r="7658">
          <cell r="A7658" t="str">
            <v>ED-28444</v>
          </cell>
          <cell r="B7658" t="str">
            <v>TAPUME FIXO DE PROTEÇÃO PARA FECHAMENTO DE OBRA EM TELHA METÁLICA GALVANIZADA, TIPO TRAPEZOIDAL, ESP. 0,5MM, COM MÓDULO NA DIMENSÃO DE (300X220)CM, COM REAPROVEITAMENTO, EXCLUSIVE PINTURA ESMALTE, INCLUSIVE PONTALETE E FIXAÇÃO
</v>
          </cell>
          <cell r="C7658" t="str">
            <v>m</v>
          </cell>
          <cell r="D7658">
            <v>170.83</v>
          </cell>
        </row>
        <row r="7659">
          <cell r="A7659" t="str">
            <v>ED-50165</v>
          </cell>
          <cell r="B7659" t="str">
            <v>TAPUME REMOVÍVEL DE PROTEÇÃO PARA FECHAMENTO DE OBRA EM TELA GALVANIZADA, COM TRAMA LOSANGULAR DE 2"X2", FIO BWG 14, COM MÓDULO NA DIMENSÃO DE (300X220)CM, INCLUSIVE BASE DE APOIO EM CONCRETO MAGRO, DIMENSÃO (40X40)CM, ALTURA DE 20CM EM PONTALETE</v>
          </cell>
          <cell r="C7659" t="str">
            <v>m2</v>
          </cell>
          <cell r="D7659">
            <v>88.3</v>
          </cell>
        </row>
        <row r="7660">
          <cell r="A7660" t="str">
            <v>ED-27006</v>
          </cell>
          <cell r="B7660" t="str">
            <v>CONE PARA SINALIZAÇÃO/ISOLAMENTO DE ÁREAS, ALTURA 75CM, INCLUSIVE FORNECIMENTO E MOVIMENTAÇÃO</v>
          </cell>
          <cell r="C7660" t="str">
            <v>un</v>
          </cell>
          <cell r="D7660">
            <v>4.6</v>
          </cell>
        </row>
        <row r="7661">
          <cell r="A7661" t="str">
            <v>ED-50157</v>
          </cell>
          <cell r="B7661" t="str">
            <v>FITA ZEBRADA AMARELA PARA SINALIZAÇÃO ISOLAMENTO DE ÁREA, EXCLUSIVE SUPORTE PARA SUSTENTAÇÃO, INCLUSIVE FIXAÇÃO E FORNECIMENTO
</v>
          </cell>
          <cell r="C7661" t="str">
            <v>m</v>
          </cell>
          <cell r="D7661">
            <v>2.55</v>
          </cell>
        </row>
        <row r="7662">
          <cell r="A7662" t="str">
            <v>ED-50156</v>
          </cell>
          <cell r="B7662" t="str">
            <v>PROTEÇÃO COM FITA ZEBRADA AMARELA PARA ISOLAMENTO DE ÁREA, INCLUSIVE BASE DE APOIO EM CONCRETO MAGRO , DIMENSÃO (40X40)CM, ALTURA DE 150CM, EM PONTALETE, FORNECIMENTO E MOVIMENTAÇÃO
</v>
          </cell>
          <cell r="C7662" t="str">
            <v>m</v>
          </cell>
          <cell r="D7662">
            <v>7.38</v>
          </cell>
        </row>
        <row r="7663">
          <cell r="A7663" t="str">
            <v>ED-28530</v>
          </cell>
          <cell r="B7663" t="str">
            <v>ANDAIME EM CAVALETE METÁLICO PARA ALVENARIA, COM CHAPA DE COMPENSADO E TÁBUA, COM REAPROVEITAMENTO, INCLUSIVE MONTAGEM/DESMONTAGEM E REMANEJAMENTO
</v>
          </cell>
          <cell r="C7663" t="str">
            <v>m</v>
          </cell>
          <cell r="D7663">
            <v>1.52</v>
          </cell>
        </row>
        <row r="7664">
          <cell r="A7664" t="str">
            <v>ED-28533</v>
          </cell>
          <cell r="B7664" t="str">
            <v>ANDAIME EM CAVALETE METÁLICO PARA FORRO DE GESSO, COM CHAPA DE COMPENSADO E TÁBUA, COM REAPROVEITAMENTO, INCLUSIVE MONTAGEM/DESMONTAGEM E REMANEJAMENTO</v>
          </cell>
          <cell r="C7664" t="str">
            <v>m2</v>
          </cell>
          <cell r="D7664">
            <v>1.37</v>
          </cell>
        </row>
        <row r="7665">
          <cell r="A7665" t="str">
            <v>ED-48243</v>
          </cell>
          <cell r="B7665" t="str">
            <v>CONDUTOR/DUTO DE ENTULHO EM POLIETILENO, INCLUSIVE ACESSÓRIOS DE FIXAÇÃO, SUPORTES, MONTAGEM/DESMONTAGEM E REMANEJAMENTO</v>
          </cell>
          <cell r="C7665" t="str">
            <v>mxmês</v>
          </cell>
          <cell r="D7665">
            <v>43.77</v>
          </cell>
        </row>
        <row r="7666">
          <cell r="A7666" t="str">
            <v>ED-9075</v>
          </cell>
          <cell r="B7666" t="str">
            <v>FORNECIMENTO DE ANDAIME METÁLICO PARA FACHADA (LOCAÇÃO), INCLUSIVE PISO METÁLICO E SAPATAS, EXCLUSIVE MONTAGEM E DESMONTAGEM</v>
          </cell>
          <cell r="C7666" t="str">
            <v>m2xmês</v>
          </cell>
          <cell r="D7666">
            <v>6.66</v>
          </cell>
        </row>
        <row r="7667">
          <cell r="A7667" t="str">
            <v>ED-9076</v>
          </cell>
          <cell r="B7667" t="str">
            <v>FORNECIMENTO DE ANDAIME METÁLICO TUBULAR TIPO TORRE (LOCAÇÃO), INCLUSIVE RODÍZIOS, EXCLUSIVE MONTAGEM E DESMONTAGEM</v>
          </cell>
          <cell r="C7667" t="str">
            <v>mxmês</v>
          </cell>
          <cell r="D7667">
            <v>20</v>
          </cell>
        </row>
        <row r="7668">
          <cell r="A7668" t="str">
            <v>ED-48246</v>
          </cell>
          <cell r="B7668" t="str">
            <v>MONTAGEM E DESMONTAGEM DE ANDAIME METÁLICO PARA FACHADA COM PISO METÁLICO, EXCLUSIVE FORNECIMENTO DO ANDAIME E RODAPÉ/GUARDA-CORPO EM MADEIRA</v>
          </cell>
          <cell r="C7668" t="str">
            <v>m2</v>
          </cell>
          <cell r="D7668">
            <v>8.48</v>
          </cell>
        </row>
        <row r="7669">
          <cell r="A7669" t="str">
            <v>ED-48245</v>
          </cell>
          <cell r="B7669" t="str">
            <v>MONTAGEM E DESMONTAGEM DE ANDAIME METÁLICO PARA FACHADA COM PISO METÁLICO, INCLUSIVE RODAPÉ/GUARDA-CORPO EM MADEIRA, EXCLUSIVE FORNECIMENTO DO ANDAIME</v>
          </cell>
          <cell r="C7669" t="str">
            <v>m2</v>
          </cell>
          <cell r="D7669">
            <v>15.61</v>
          </cell>
        </row>
        <row r="7670">
          <cell r="A7670" t="str">
            <v>ED-9077</v>
          </cell>
          <cell r="B7670" t="str">
            <v>MONTAGEM E DESMONTAGEM DE ANDAIME METÁLICO TUBULAR TIPO TORRE, EXCLUSIVE FORNECIMENTO DO ANDAIME</v>
          </cell>
          <cell r="C7670" t="str">
            <v>m</v>
          </cell>
          <cell r="D7670">
            <v>9.47</v>
          </cell>
        </row>
        <row r="7671">
          <cell r="A7671" t="str">
            <v>ED-48249</v>
          </cell>
          <cell r="B7671" t="str">
            <v>TELA DE PROTEÇÃO, TIPO FACHADEIRA, INSTALADA EM ANDAIME METÁLICO PARA FACHADA, EXCLUSIVE ANDAIME METÁLICO, INCLUSIVE ACESSÓRIOS DE FIXAÇÃO
</v>
          </cell>
          <cell r="C7671" t="str">
            <v>m2</v>
          </cell>
          <cell r="D7671">
            <v>6.16</v>
          </cell>
        </row>
        <row r="7672">
          <cell r="A7672" t="str">
            <v>ED-48248</v>
          </cell>
          <cell r="B7672" t="str">
            <v>TELA PARA PROTEÇÃO DE FACHADA EM POLIETILENO, EXCLUSIVE BANDEJA SALVA VIDAS, INCLUSIVE ACESSÓRIOS DE FIXAÇÃO</v>
          </cell>
          <cell r="C7672" t="str">
            <v>m2</v>
          </cell>
          <cell r="D7672">
            <v>7.74</v>
          </cell>
        </row>
        <row r="7673">
          <cell r="A7673" t="str">
            <v>ED-28493</v>
          </cell>
          <cell r="B7673" t="str">
            <v>BANDEJA SALVA VIDAS, TIPO PRIMÁRIA, EM SUPORTE METÁLICO COM FORRO EM COMPENSADO RESINADO E TÁBUA, COMPRIMENTO DE 250CM COM COMPLEMENTO DE 80CM, INCLUSIVE ACESSÓRIOS DE FIXAÇÃO E INSTALAÇÃO</v>
          </cell>
          <cell r="C7673" t="str">
            <v>m</v>
          </cell>
          <cell r="D7673">
            <v>286.02</v>
          </cell>
        </row>
        <row r="7674">
          <cell r="A7674" t="str">
            <v>ED-28494</v>
          </cell>
          <cell r="B7674" t="str">
            <v>BANDEJA SALVA VIDAS, TIPO SECUNDÁRIA, EM SUPORTE METÁLICO COM FORRO EM COMPENSADO RESINADO E TÁBUA, COMPRIMENTO DE 140CM COM COMPLEMENTO DE 80CM, INCLUSIVE ACESSÓRIOS DE FIXAÇÃO E INSTALAÇÃO</v>
          </cell>
          <cell r="C7674" t="str">
            <v>m</v>
          </cell>
          <cell r="D7674">
            <v>178.32</v>
          </cell>
        </row>
        <row r="7675">
          <cell r="A7675" t="str">
            <v>ED-51100</v>
          </cell>
          <cell r="B7675" t="str">
            <v>CORTE E DESATERRO PARA REGULARIZAÇÃO E ARRASTAMENTO NIVELADO A CURTA DISTÂNCIA COM LÂMINA</v>
          </cell>
          <cell r="C7675" t="str">
            <v>m3</v>
          </cell>
          <cell r="D7675">
            <v>3.72</v>
          </cell>
        </row>
        <row r="7676">
          <cell r="A7676" t="str">
            <v>ED-51123</v>
          </cell>
          <cell r="B7676" t="str">
            <v>REGULARIZAÇÃO E COMPACTAÇÃO DE TERRENO COM PLACA VIBRATÓRIA</v>
          </cell>
          <cell r="C7676" t="str">
            <v>m2</v>
          </cell>
          <cell r="D7676">
            <v>4.43</v>
          </cell>
        </row>
        <row r="7677">
          <cell r="A7677" t="str">
            <v>ED-51124</v>
          </cell>
          <cell r="B7677" t="str">
            <v>REGULARIZAÇÃO E COMPACTAÇÃO DE TERRENO COM ROLO VIBRATÓRIO</v>
          </cell>
          <cell r="C7677" t="str">
            <v>m2</v>
          </cell>
          <cell r="D7677">
            <v>2.85</v>
          </cell>
        </row>
        <row r="7678">
          <cell r="A7678" t="str">
            <v>ED-51122</v>
          </cell>
          <cell r="B7678" t="str">
            <v>REGULARIZAÇÃO E COMPACTAÇÃO DE TERRENO MANUAL, COM SOQUETE</v>
          </cell>
          <cell r="C7678" t="str">
            <v>m2</v>
          </cell>
          <cell r="D7678">
            <v>8.7</v>
          </cell>
        </row>
        <row r="7679">
          <cell r="A7679" t="str">
            <v>ED-51105</v>
          </cell>
          <cell r="B7679" t="str">
            <v>ESCAVAÇÃO E CARGA MECANIZADA EM MATERIAL DE 1ª CATEGORIA</v>
          </cell>
          <cell r="C7679" t="str">
            <v>m3</v>
          </cell>
          <cell r="D7679">
            <v>5.58</v>
          </cell>
        </row>
        <row r="7680">
          <cell r="A7680" t="str">
            <v>ED-51106</v>
          </cell>
          <cell r="B7680" t="str">
            <v>ESCAVAÇÃO E CARGA MECANIZADA EM MATERIAL DE 2ª CATEGORIA</v>
          </cell>
          <cell r="C7680" t="str">
            <v>m3</v>
          </cell>
          <cell r="D7680">
            <v>7.44</v>
          </cell>
        </row>
        <row r="7681">
          <cell r="A7681" t="str">
            <v>ED-51103</v>
          </cell>
          <cell r="B7681" t="str">
            <v>ESCAVAÇÃO MECÂNICA COM TRATOR, INCLUSIVE TRANSPORTE ATÉ 50 M EM MATERIAL DE 1ª CATEGORIA</v>
          </cell>
          <cell r="C7681" t="str">
            <v>m3</v>
          </cell>
          <cell r="D7681">
            <v>4</v>
          </cell>
        </row>
        <row r="7682">
          <cell r="A7682" t="str">
            <v>ED-51104</v>
          </cell>
          <cell r="B7682" t="str">
            <v>ESCAVAÇÃO MECÂNICA COM TRATOR, INCLUSIVE TRANSPORTE ATÉ 50 M EM MATERIAL DE 2ª CATEGORIA</v>
          </cell>
          <cell r="C7682" t="str">
            <v>m3</v>
          </cell>
          <cell r="D7682">
            <v>5.67</v>
          </cell>
        </row>
        <row r="7683">
          <cell r="A7683" t="str">
            <v>ED-51111</v>
          </cell>
          <cell r="B7683" t="str">
            <v>ESCAVAÇÃO MECÂNICA DE VALAS COM DESCARGA LATERAL H &lt;= 1,50 M</v>
          </cell>
          <cell r="C7683" t="str">
            <v>m3</v>
          </cell>
          <cell r="D7683">
            <v>8.63</v>
          </cell>
        </row>
        <row r="7684">
          <cell r="A7684" t="str">
            <v>ED-51114</v>
          </cell>
          <cell r="B7684" t="str">
            <v>ESCAVAÇÃO MECÂNICA DE VALAS COM DESCARGA LATERAL H &gt; 5,00 M</v>
          </cell>
          <cell r="C7684" t="str">
            <v>m3</v>
          </cell>
          <cell r="D7684">
            <v>15.53</v>
          </cell>
        </row>
        <row r="7685">
          <cell r="A7685" t="str">
            <v>ED-51112</v>
          </cell>
          <cell r="B7685" t="str">
            <v>ESCAVAÇÃO MECÂNICA DE VALAS COM DESCARGA LATERAL 1,50 M &lt; H &lt;= 3,00 M</v>
          </cell>
          <cell r="C7685" t="str">
            <v>m3</v>
          </cell>
          <cell r="D7685">
            <v>10.35</v>
          </cell>
        </row>
        <row r="7686">
          <cell r="A7686" t="str">
            <v>ED-51113</v>
          </cell>
          <cell r="B7686" t="str">
            <v>ESCAVAÇÃO MECÂNICA DE VALAS COM DESCARGA LATERAL 3,00 M &lt; H &lt;= 5,00 M</v>
          </cell>
          <cell r="C7686" t="str">
            <v>m3</v>
          </cell>
          <cell r="D7686">
            <v>12.93</v>
          </cell>
        </row>
        <row r="7687">
          <cell r="A7687" t="str">
            <v>ED-51115</v>
          </cell>
          <cell r="B7687" t="str">
            <v>ESCAVAÇÃO MECÂNICA DE VALAS COM DESCARGA SOBRE CAMINHÃO H &lt;= 1,50 M</v>
          </cell>
          <cell r="C7687" t="str">
            <v>m3</v>
          </cell>
          <cell r="D7687">
            <v>6.97</v>
          </cell>
        </row>
        <row r="7688">
          <cell r="A7688" t="str">
            <v>ED-51118</v>
          </cell>
          <cell r="B7688" t="str">
            <v>ESCAVAÇÃO MECÂNICA DE VALAS COM DESCARGA SOBRE CAMINHÃO H &gt; 5,00 M</v>
          </cell>
          <cell r="C7688" t="str">
            <v>m3</v>
          </cell>
          <cell r="D7688">
            <v>12.42</v>
          </cell>
        </row>
        <row r="7689">
          <cell r="A7689" t="str">
            <v>ED-51116</v>
          </cell>
          <cell r="B7689" t="str">
            <v>ESCAVAÇÃO MECÂNICA DE VALAS COM DESCARGA SOBRE CAMINHÃO 1,50 M &lt; H &lt;= 3,00 M</v>
          </cell>
          <cell r="C7689" t="str">
            <v>m3</v>
          </cell>
          <cell r="D7689">
            <v>8.28</v>
          </cell>
        </row>
        <row r="7690">
          <cell r="A7690" t="str">
            <v>ED-51117</v>
          </cell>
          <cell r="B7690" t="str">
            <v>ESCAVAÇÃO MECÂNICA DE VALAS COM DESCARGA SOBRE CAMINHÃO 3,00 M &lt; H &lt;= 5,00 M</v>
          </cell>
          <cell r="C7690" t="str">
            <v>m3</v>
          </cell>
          <cell r="D7690">
            <v>10.35</v>
          </cell>
        </row>
        <row r="7691">
          <cell r="A7691" t="str">
            <v>ED-51119</v>
          </cell>
          <cell r="B7691" t="str">
            <v>ESCAVAÇÃO MECÂNICA EM SOLO MOLE COM DESCARGA DIRETA SOBRE CAMINHÃO</v>
          </cell>
          <cell r="C7691" t="str">
            <v>m3</v>
          </cell>
          <cell r="D7691">
            <v>12.93</v>
          </cell>
        </row>
        <row r="7692">
          <cell r="A7692" t="str">
            <v>ED-51110</v>
          </cell>
          <cell r="B7692" t="str">
            <v>ESCAVAÇÃO MANUAL DE TERRA (DESATERRO MANUAL)</v>
          </cell>
          <cell r="C7692" t="str">
            <v>m3</v>
          </cell>
          <cell r="D7692">
            <v>36.04</v>
          </cell>
        </row>
        <row r="7693">
          <cell r="A7693" t="str">
            <v>ED-51108</v>
          </cell>
          <cell r="B7693" t="str">
            <v>ESCAVAÇÃO MANUAL DE VALA COM PROFUNDIDADE MAIOR QUE 1,5M E MENOR OU IGUAL 3,0M</v>
          </cell>
          <cell r="C7693" t="str">
            <v>m3</v>
          </cell>
          <cell r="D7693">
            <v>81.09</v>
          </cell>
        </row>
        <row r="7694">
          <cell r="A7694" t="str">
            <v>ED-51109</v>
          </cell>
          <cell r="B7694" t="str">
            <v>ESCAVAÇÃO MANUAL DE VALA COM PROFUNDIDADE MAIOR QUE 3,0M E MENOR OU IGUAL 5,0M</v>
          </cell>
          <cell r="C7694" t="str">
            <v>m3</v>
          </cell>
          <cell r="D7694">
            <v>108.12</v>
          </cell>
        </row>
        <row r="7695">
          <cell r="A7695" t="str">
            <v>ED-51107</v>
          </cell>
          <cell r="B7695" t="str">
            <v>ESCAVAÇÃO MANUAL DE VALA COM PROFUNDIDADE MENOR OU IGUAL A 1,5M</v>
          </cell>
          <cell r="C7695" t="str">
            <v>m3</v>
          </cell>
          <cell r="D7695">
            <v>61.26</v>
          </cell>
        </row>
        <row r="7696">
          <cell r="A7696" t="str">
            <v>ED-51094</v>
          </cell>
          <cell r="B7696" t="str">
            <v>APILOAMENTO DO FUNDO DE VALAS COM PLACA</v>
          </cell>
          <cell r="C7696" t="str">
            <v>m2</v>
          </cell>
          <cell r="D7696">
            <v>11.57</v>
          </cell>
        </row>
        <row r="7697">
          <cell r="A7697" t="str">
            <v>ED-51093</v>
          </cell>
          <cell r="B7697" t="str">
            <v>APILOAMENTO DO FUNDO DE VALAS COM SOQUETE</v>
          </cell>
          <cell r="C7697" t="str">
            <v>m2</v>
          </cell>
          <cell r="D7697">
            <v>20.72</v>
          </cell>
        </row>
        <row r="7698">
          <cell r="A7698" t="str">
            <v>ED-51099</v>
          </cell>
          <cell r="B7698" t="str">
            <v>COMPACTAÇÃO DE VALAS OU ÁREAS, MANUALMENTE A 95% DO PN, COM PLACA VIBRATÓRIA</v>
          </cell>
          <cell r="C7698" t="str">
            <v>m3</v>
          </cell>
          <cell r="D7698">
            <v>50.85</v>
          </cell>
        </row>
        <row r="7699">
          <cell r="A7699" t="str">
            <v>ED-51096</v>
          </cell>
          <cell r="B7699" t="str">
            <v>ATERRO COMPACTADO COM PLACA VIBRATÓRIA</v>
          </cell>
          <cell r="C7699" t="str">
            <v>m3</v>
          </cell>
          <cell r="D7699">
            <v>41.94</v>
          </cell>
        </row>
        <row r="7700">
          <cell r="A7700" t="str">
            <v>ED-51098</v>
          </cell>
          <cell r="B7700" t="str">
            <v>ATERRO COMPACTADO COM ROLO VIBRATÓRIO A 95% DO P.N.</v>
          </cell>
          <cell r="C7700" t="str">
            <v>m3</v>
          </cell>
          <cell r="D7700">
            <v>2.84</v>
          </cell>
        </row>
        <row r="7701">
          <cell r="A7701" t="str">
            <v>ED-51095</v>
          </cell>
          <cell r="B7701" t="str">
            <v>ATERRO COMPACTADO COM ROLO VIBRATÓRIO SEM GRAU DE COMPACTAÇÃO</v>
          </cell>
          <cell r="C7701" t="str">
            <v>m3</v>
          </cell>
          <cell r="D7701">
            <v>2.63</v>
          </cell>
        </row>
        <row r="7702">
          <cell r="A7702" t="str">
            <v>ED-51097</v>
          </cell>
          <cell r="B7702" t="str">
            <v>ATERRO COMPACTADO MANUAL, COM SOQUETE</v>
          </cell>
          <cell r="C7702" t="str">
            <v>m3</v>
          </cell>
          <cell r="D7702">
            <v>61.26</v>
          </cell>
        </row>
        <row r="7703">
          <cell r="A7703" t="str">
            <v>ED-51121</v>
          </cell>
          <cell r="B7703" t="str">
            <v>REATERRO COMPACTADO DE VALA COM EQUIPAMENTO PLACA VIBRATÓRIA</v>
          </cell>
          <cell r="C7703" t="str">
            <v>m3</v>
          </cell>
          <cell r="D7703">
            <v>41.94</v>
          </cell>
        </row>
        <row r="7704">
          <cell r="A7704" t="str">
            <v>ED-51120</v>
          </cell>
          <cell r="B7704" t="str">
            <v>REATERRO MANUAL DE VALA</v>
          </cell>
          <cell r="C7704" t="str">
            <v>m3</v>
          </cell>
          <cell r="D7704">
            <v>61.26</v>
          </cell>
        </row>
        <row r="7705">
          <cell r="A7705" t="str">
            <v>ED-51101</v>
          </cell>
          <cell r="B7705" t="str">
            <v>ESCORAMENTO DE VALA TIPO CONTÍNUO EMPREGANDO PRANCHAS E LONGARINAS DE PEROBA</v>
          </cell>
          <cell r="C7705" t="str">
            <v>m2</v>
          </cell>
          <cell r="D7705">
            <v>91.74</v>
          </cell>
        </row>
        <row r="7706">
          <cell r="A7706" t="str">
            <v>ED-51102</v>
          </cell>
          <cell r="B7706" t="str">
            <v>ESCORAMENTO DE VALA TIPO DESCONTÍNUO EMPREGANDO PRANCHAS E LONGARINAS DE PEROBA</v>
          </cell>
          <cell r="C7706" t="str">
            <v>m2</v>
          </cell>
          <cell r="D7706">
            <v>55.87</v>
          </cell>
        </row>
        <row r="7707">
          <cell r="A7707" t="str">
            <v>ED-49746</v>
          </cell>
          <cell r="B7707" t="str">
            <v>PERFURAÇÃO DE ESTACA BROCA A TRADO MANUAL D = 150 MM</v>
          </cell>
          <cell r="C7707" t="str">
            <v>m</v>
          </cell>
          <cell r="D7707">
            <v>20.72</v>
          </cell>
        </row>
        <row r="7708">
          <cell r="A7708" t="str">
            <v>ED-49747</v>
          </cell>
          <cell r="B7708" t="str">
            <v>PERFURAÇÃO DE ESTACA BROCA A TRADO MANUAL D = 200 MM</v>
          </cell>
          <cell r="C7708" t="str">
            <v>m</v>
          </cell>
          <cell r="D7708">
            <v>27.03</v>
          </cell>
        </row>
        <row r="7709">
          <cell r="A7709" t="str">
            <v>ED-49748</v>
          </cell>
          <cell r="B7709" t="str">
            <v>PERFURAÇÃO DE ESTACA BROCA A TRADO MANUAL D = 250 MM</v>
          </cell>
          <cell r="C7709" t="str">
            <v>m</v>
          </cell>
          <cell r="D7709">
            <v>36.04</v>
          </cell>
        </row>
        <row r="7710">
          <cell r="A7710" t="str">
            <v>ED-49749</v>
          </cell>
          <cell r="B7710" t="str">
            <v>PERFURAÇÃO DE ESTACA BROCA A TRADO MANUAL D = 300 MM</v>
          </cell>
          <cell r="C7710" t="str">
            <v>m</v>
          </cell>
          <cell r="D7710">
            <v>54.06</v>
          </cell>
        </row>
        <row r="7711">
          <cell r="A7711" t="str">
            <v>ED-49773</v>
          </cell>
          <cell r="B7711" t="str">
            <v>CORTE DE ESTACA TIPO TRILHO TR 25/32 DUPLO</v>
          </cell>
          <cell r="C7711" t="str">
            <v>U</v>
          </cell>
          <cell r="D7711">
            <v>149.29</v>
          </cell>
        </row>
        <row r="7712">
          <cell r="A7712" t="str">
            <v>ED-49771</v>
          </cell>
          <cell r="B7712" t="str">
            <v>CORTE DE ESTACA TIPO TRILHO TR 25/32 SIMPLES</v>
          </cell>
          <cell r="C7712" t="str">
            <v>U</v>
          </cell>
          <cell r="D7712">
            <v>100.31</v>
          </cell>
        </row>
        <row r="7713">
          <cell r="A7713" t="str">
            <v>ED-49774</v>
          </cell>
          <cell r="B7713" t="str">
            <v>CORTE DE ESTACA TIPO TRILHO TR 37/45/57 DUPLO</v>
          </cell>
          <cell r="C7713" t="str">
            <v>U</v>
          </cell>
          <cell r="D7713">
            <v>149.29</v>
          </cell>
        </row>
        <row r="7714">
          <cell r="A7714" t="str">
            <v>ED-49772</v>
          </cell>
          <cell r="B7714" t="str">
            <v>CORTE DE ESTACA TIPO TRILHO TR 37/45/57 SIMPLES</v>
          </cell>
          <cell r="C7714" t="str">
            <v>U</v>
          </cell>
          <cell r="D7714">
            <v>99.82</v>
          </cell>
        </row>
        <row r="7715">
          <cell r="A7715" t="str">
            <v>ED-49738</v>
          </cell>
          <cell r="B7715" t="str">
            <v>CORTE E PREPARO DE CABEÇA DE ESTACAS</v>
          </cell>
          <cell r="C7715" t="str">
            <v>U</v>
          </cell>
          <cell r="D7715">
            <v>51.33</v>
          </cell>
        </row>
        <row r="7716">
          <cell r="A7716" t="str">
            <v>ED-49711</v>
          </cell>
          <cell r="B7716" t="str">
            <v>CRAVAÇÃO E CONCRETAGEM ESTACA TIPO FRANKI MOLDADA "IN LOCO" 130 TON D = 520 MM</v>
          </cell>
          <cell r="C7716" t="str">
            <v>m</v>
          </cell>
          <cell r="D7716">
            <v>309.71</v>
          </cell>
        </row>
        <row r="7717">
          <cell r="A7717" t="str">
            <v>ED-49712</v>
          </cell>
          <cell r="B7717" t="str">
            <v>CRAVAÇÃO E CONCRETAGEM ESTACA TIPO FRANKI MOLDADA "IN LOCO" 170 TON D = 600 MM</v>
          </cell>
          <cell r="C7717" t="str">
            <v>m</v>
          </cell>
          <cell r="D7717">
            <v>397.06</v>
          </cell>
        </row>
        <row r="7718">
          <cell r="A7718" t="str">
            <v>ED-49708</v>
          </cell>
          <cell r="B7718" t="str">
            <v>CRAVAÇÃO E CONCRETAGEM ESTACA TIPO FRANKI MOLDADA "IN LOCO" 55 TON D = 350 MM</v>
          </cell>
          <cell r="C7718" t="str">
            <v>m</v>
          </cell>
          <cell r="D7718">
            <v>184.15</v>
          </cell>
        </row>
        <row r="7719">
          <cell r="A7719" t="str">
            <v>ED-49709</v>
          </cell>
          <cell r="B7719" t="str">
            <v>CRAVAÇÃO E CONCRETAGEM ESTACA TIPO FRANKI MOLDADA "IN LOCO" 70 TON D = 400 MM</v>
          </cell>
          <cell r="C7719" t="str">
            <v>m</v>
          </cell>
          <cell r="D7719">
            <v>215.56</v>
          </cell>
        </row>
        <row r="7720">
          <cell r="A7720" t="str">
            <v>ED-49710</v>
          </cell>
          <cell r="B7720" t="str">
            <v>CRAVAÇÃO E CONCRETAGEM ESTACA TIPO FRANKI MOLDADA "IN LOCO" 95 TON D = 450 MM</v>
          </cell>
          <cell r="C7720" t="str">
            <v>m</v>
          </cell>
          <cell r="D7720">
            <v>266.85</v>
          </cell>
        </row>
        <row r="7721">
          <cell r="A7721" t="str">
            <v>ED-49737</v>
          </cell>
          <cell r="B7721" t="str">
            <v>EMENDA DE ESTACA PRÉ MOLDADA ACIMA DE 95T</v>
          </cell>
          <cell r="C7721" t="str">
            <v>U</v>
          </cell>
          <cell r="D7721">
            <v>90.89</v>
          </cell>
        </row>
        <row r="7722">
          <cell r="A7722" t="str">
            <v>ED-49735</v>
          </cell>
          <cell r="B7722" t="str">
            <v>EMENDA DE ESTACA PRÉ-MOLDADA ATÉ 65T</v>
          </cell>
          <cell r="C7722" t="str">
            <v>U</v>
          </cell>
          <cell r="D7722">
            <v>68.62</v>
          </cell>
        </row>
        <row r="7723">
          <cell r="A7723" t="str">
            <v>ED-49736</v>
          </cell>
          <cell r="B7723" t="str">
            <v>EMENDA DE ESTACA PRÉ-MOLDADA DE 65T A 95T</v>
          </cell>
          <cell r="C7723" t="str">
            <v>U</v>
          </cell>
          <cell r="D7723">
            <v>78.26</v>
          </cell>
        </row>
        <row r="7724">
          <cell r="A7724" t="str">
            <v>ED-15801</v>
          </cell>
          <cell r="B7724" t="str">
            <v>ENCAMISAMENTO DE TUBULÃO COM TUBO DE CONCRETO (MANILHA), DIÂMETRO 90CM, INCLUSIVE TRANSPORTE E FORNECIMENTO</v>
          </cell>
          <cell r="C7724" t="str">
            <v>m</v>
          </cell>
          <cell r="D7724">
            <v>223.72</v>
          </cell>
        </row>
        <row r="7725">
          <cell r="A7725" t="str">
            <v>ED-49777</v>
          </cell>
          <cell r="B7725" t="str">
            <v>ESCAVAÇÃO MANUAL DE TUBULÃO A CÉU ABERTO</v>
          </cell>
          <cell r="C7725" t="str">
            <v>m3</v>
          </cell>
          <cell r="D7725">
            <v>320.17</v>
          </cell>
        </row>
        <row r="7726">
          <cell r="A7726" t="str">
            <v>ED-49721</v>
          </cell>
          <cell r="B7726" t="str">
            <v>ESTACA PRÉ-MOLDADA DE CONCRETO ARMADO CRAVADA D = 180 MM/35T</v>
          </cell>
          <cell r="C7726" t="str">
            <v>m</v>
          </cell>
          <cell r="D7726">
            <v>185.18</v>
          </cell>
        </row>
        <row r="7727">
          <cell r="A7727" t="str">
            <v>ED-49722</v>
          </cell>
          <cell r="B7727" t="str">
            <v>ESTACA PRÉ-MOLDADA DE CONCRETO ARMADO CRAVADA D = 230 MM/55T</v>
          </cell>
          <cell r="C7727" t="str">
            <v>m</v>
          </cell>
          <cell r="D7727">
            <v>249.89</v>
          </cell>
        </row>
        <row r="7728">
          <cell r="A7728" t="str">
            <v>ED-49723</v>
          </cell>
          <cell r="B7728" t="str">
            <v>ESTACA PRÉ-MOLDADA DE CONCRETO ARMADO CRAVADA D = 260 MM/70T</v>
          </cell>
          <cell r="C7728" t="str">
            <v>m</v>
          </cell>
          <cell r="D7728">
            <v>296.56</v>
          </cell>
        </row>
        <row r="7729">
          <cell r="A7729" t="str">
            <v>ED-49724</v>
          </cell>
          <cell r="B7729" t="str">
            <v>ESTACA PRÉ-MOLDADA DE CONCRETO ARMADO CRAVADA D = 330 MM/90T</v>
          </cell>
          <cell r="C7729" t="str">
            <v>m</v>
          </cell>
          <cell r="D7729">
            <v>332.61</v>
          </cell>
        </row>
        <row r="7730">
          <cell r="A7730" t="str">
            <v>ED-49725</v>
          </cell>
          <cell r="B7730" t="str">
            <v>ESTACA PRÉ-MOLDADA DE CONCRETO ARMADO CRAVADA D = 380 MM/105T</v>
          </cell>
          <cell r="C7730" t="str">
            <v>m</v>
          </cell>
          <cell r="D7730">
            <v>353.86</v>
          </cell>
        </row>
        <row r="7731">
          <cell r="A7731" t="str">
            <v>ED-49726</v>
          </cell>
          <cell r="B7731" t="str">
            <v>ESTACA PRÉ-MOLDADA DE CONCRETO ARMADO CRAVADA D = 420 MM/130T</v>
          </cell>
          <cell r="C7731" t="str">
            <v>m</v>
          </cell>
          <cell r="D7731">
            <v>393.2</v>
          </cell>
        </row>
        <row r="7732">
          <cell r="A7732" t="str">
            <v>ED-49727</v>
          </cell>
          <cell r="B7732" t="str">
            <v>ESTACA PRÉ-MOLDADA DE CONCRETO ARMADO CRAVADA D = 500 MM/150T</v>
          </cell>
          <cell r="C7732" t="str">
            <v>m</v>
          </cell>
          <cell r="D7732">
            <v>522.17</v>
          </cell>
        </row>
        <row r="7733">
          <cell r="A7733" t="str">
            <v>ED-49728</v>
          </cell>
          <cell r="B7733" t="str">
            <v>ESTACA PRÉ-MOLDADA DE CONCRETO ARMADO CRAVADA 15 X 15 CM/25T</v>
          </cell>
          <cell r="C7733" t="str">
            <v>m</v>
          </cell>
          <cell r="D7733">
            <v>149.83</v>
          </cell>
        </row>
        <row r="7734">
          <cell r="A7734" t="str">
            <v>ED-49729</v>
          </cell>
          <cell r="B7734" t="str">
            <v>ESTACA PRÉ-MOLDADA DE CONCRETO ARMADO CRAVADA 17 x 17 CM/35T</v>
          </cell>
          <cell r="C7734" t="str">
            <v>m</v>
          </cell>
          <cell r="D7734">
            <v>157.09</v>
          </cell>
        </row>
        <row r="7735">
          <cell r="A7735" t="str">
            <v>ED-49730</v>
          </cell>
          <cell r="B7735" t="str">
            <v>ESTACA PRÉ-MOLDADA DE CONCRETO ARMADO CRAVADA 20 X 20 CM/50T</v>
          </cell>
          <cell r="C7735" t="str">
            <v>m</v>
          </cell>
          <cell r="D7735">
            <v>189.24</v>
          </cell>
        </row>
        <row r="7736">
          <cell r="A7736" t="str">
            <v>ED-49731</v>
          </cell>
          <cell r="B7736" t="str">
            <v>ESTACA PRÉ-MOLDADA DE CONCRETO ARMADO CRAVADA 21,5 X 21,5 CM/60T</v>
          </cell>
          <cell r="C7736" t="str">
            <v>m</v>
          </cell>
          <cell r="D7736">
            <v>212.07</v>
          </cell>
        </row>
        <row r="7737">
          <cell r="A7737" t="str">
            <v>ED-49732</v>
          </cell>
          <cell r="B7737" t="str">
            <v>ESTACA PRÉ-MOLDADA DE CONCRETO ARMADO CRAVADA 23 X 23 CM/70T</v>
          </cell>
          <cell r="C7737" t="str">
            <v>m</v>
          </cell>
          <cell r="D7737">
            <v>230.18</v>
          </cell>
        </row>
        <row r="7738">
          <cell r="A7738" t="str">
            <v>ED-49733</v>
          </cell>
          <cell r="B7738" t="str">
            <v>ESTACA PRÉ-MOLDADA DE CONCRETO ARMADO CRAVADA 25,5 X 25,5 CM/85T</v>
          </cell>
          <cell r="C7738" t="str">
            <v>m</v>
          </cell>
          <cell r="D7738">
            <v>278.61</v>
          </cell>
        </row>
        <row r="7739">
          <cell r="A7739" t="str">
            <v>ED-49734</v>
          </cell>
          <cell r="B7739" t="str">
            <v>ESTACA PRÉ-MOLDADA DE CONCRETO ARMADO CRAVADA 28 X 28 CM/105T</v>
          </cell>
          <cell r="C7739" t="str">
            <v>m</v>
          </cell>
          <cell r="D7739">
            <v>322.62</v>
          </cell>
        </row>
        <row r="7740">
          <cell r="A7740" t="str">
            <v>ED-49766</v>
          </cell>
          <cell r="B7740" t="str">
            <v>ESTACA TIPO TRILHO TR-25 DUPLO</v>
          </cell>
          <cell r="C7740" t="str">
            <v>m</v>
          </cell>
          <cell r="D7740">
            <v>379.47</v>
          </cell>
        </row>
        <row r="7741">
          <cell r="A7741" t="str">
            <v>ED-49761</v>
          </cell>
          <cell r="B7741" t="str">
            <v>ESTACA TIPO TRILHO TR-25 SIMPLES</v>
          </cell>
          <cell r="C7741" t="str">
            <v>m</v>
          </cell>
          <cell r="D7741">
            <v>182.97</v>
          </cell>
        </row>
        <row r="7742">
          <cell r="A7742" t="str">
            <v>ED-49767</v>
          </cell>
          <cell r="B7742" t="str">
            <v>ESTACA TIPO TRILHO TR-32 DUPLO</v>
          </cell>
          <cell r="C7742" t="str">
            <v>m</v>
          </cell>
          <cell r="D7742">
            <v>448.76</v>
          </cell>
        </row>
        <row r="7743">
          <cell r="A7743" t="str">
            <v>ED-49762</v>
          </cell>
          <cell r="B7743" t="str">
            <v>ESTACA TIPO TRILHO TR-32 SIMPLES</v>
          </cell>
          <cell r="C7743" t="str">
            <v>m</v>
          </cell>
          <cell r="D7743">
            <v>217.62</v>
          </cell>
        </row>
        <row r="7744">
          <cell r="A7744" t="str">
            <v>ED-49768</v>
          </cell>
          <cell r="B7744" t="str">
            <v>ESTACA TIPO TRILHO TR-37 DUPLO</v>
          </cell>
          <cell r="C7744" t="str">
            <v>m</v>
          </cell>
          <cell r="D7744">
            <v>496.32</v>
          </cell>
        </row>
        <row r="7745">
          <cell r="A7745" t="str">
            <v>ED-49763</v>
          </cell>
          <cell r="B7745" t="str">
            <v>ESTACA TIPO TRILHO TR-37 SIMPLES</v>
          </cell>
          <cell r="C7745" t="str">
            <v>m</v>
          </cell>
          <cell r="D7745">
            <v>242.11</v>
          </cell>
        </row>
        <row r="7746">
          <cell r="A7746" t="str">
            <v>ED-49769</v>
          </cell>
          <cell r="B7746" t="str">
            <v>ESTACA TIPO TRILHO TR-45 DUPLO</v>
          </cell>
          <cell r="C7746" t="str">
            <v>m</v>
          </cell>
          <cell r="D7746">
            <v>578.25</v>
          </cell>
        </row>
        <row r="7747">
          <cell r="A7747" t="str">
            <v>ED-49764</v>
          </cell>
          <cell r="B7747" t="str">
            <v>ESTACA TIPO TRILHO TR-45 SIMPLES</v>
          </cell>
          <cell r="C7747" t="str">
            <v>m</v>
          </cell>
          <cell r="D7747">
            <v>282.79</v>
          </cell>
        </row>
        <row r="7748">
          <cell r="A7748" t="str">
            <v>ED-49770</v>
          </cell>
          <cell r="B7748" t="str">
            <v>ESTACA TIPO TRILHO TR-57 DUPLO</v>
          </cell>
          <cell r="C7748" t="str">
            <v>m</v>
          </cell>
          <cell r="D7748">
            <v>697.05</v>
          </cell>
        </row>
        <row r="7749">
          <cell r="A7749" t="str">
            <v>ED-49765</v>
          </cell>
          <cell r="B7749" t="str">
            <v>ESTACA TIPO TRILHO TR-57 SIMPLES</v>
          </cell>
          <cell r="C7749" t="str">
            <v>m</v>
          </cell>
          <cell r="D7749">
            <v>341.38</v>
          </cell>
        </row>
        <row r="7750">
          <cell r="A7750" t="str">
            <v>ED-26497</v>
          </cell>
          <cell r="B7750" t="str">
            <v>EXECUÇÃO DE ESTACA TIPO HÉLICE CONTÍNUA, DIÂMETRO 300MM, EXCLUSIVE ARMAÇÃO E CONCRETO ESTRUTURAL</v>
          </cell>
          <cell r="C7750" t="str">
            <v>m</v>
          </cell>
          <cell r="D7750">
            <v>33.64</v>
          </cell>
        </row>
        <row r="7751">
          <cell r="A7751" t="str">
            <v>ED-49715</v>
          </cell>
          <cell r="B7751" t="str">
            <v>EXECUÇÃO DE ESTACA TIPO HÉLICE CONTÍNUA, DIÂMETRO 400MM, EXCLUSIVE ARMAÇÃO E CONCRETO ESTRUTURAL</v>
          </cell>
          <cell r="C7751" t="str">
            <v>m</v>
          </cell>
          <cell r="D7751">
            <v>47.53</v>
          </cell>
        </row>
        <row r="7752">
          <cell r="A7752" t="str">
            <v>ED-49716</v>
          </cell>
          <cell r="B7752" t="str">
            <v>EXECUÇÃO DE ESTACA TIPO HÉLICE CONTÍNUA, DIÂMETRO 500MM, EXCLUSIVE ARMAÇÃO E CONCRETO ESTRUTURAL</v>
          </cell>
          <cell r="C7752" t="str">
            <v>m</v>
          </cell>
          <cell r="D7752">
            <v>65.52</v>
          </cell>
        </row>
        <row r="7753">
          <cell r="A7753" t="str">
            <v>ED-49717</v>
          </cell>
          <cell r="B7753" t="str">
            <v>EXECUÇÃO DE ESTACA TIPO HÉLICE CONTÍNUA, DIÂMETRO 600MM, EXCLUSIVE ARMAÇÃO E CONCRETO ESTRUTURAL</v>
          </cell>
          <cell r="C7753" t="str">
            <v>m</v>
          </cell>
          <cell r="D7753">
            <v>87.52</v>
          </cell>
        </row>
        <row r="7754">
          <cell r="A7754" t="str">
            <v>ED-49718</v>
          </cell>
          <cell r="B7754" t="str">
            <v>EXECUÇÃO DE ESTACA TIPO HÉLICE CONTÍNUA, DIÂMETRO 800MM, EXCLUSIVE ARMAÇÃO E CONCRETO ESTRUTURAL</v>
          </cell>
          <cell r="C7754" t="str">
            <v>m</v>
          </cell>
          <cell r="D7754">
            <v>143.51</v>
          </cell>
        </row>
        <row r="7755">
          <cell r="A7755" t="str">
            <v>ED-26522</v>
          </cell>
          <cell r="B7755" t="str">
            <v>EXECUÇÃO DE ESTACA TIPO STRAUSS, DIÂMETRO 250MM, EXCLUSIVE ARMAÇÃO E CONCRETO ESTRUTURAL</v>
          </cell>
          <cell r="C7755" t="str">
            <v>m</v>
          </cell>
          <cell r="D7755">
            <v>38.43</v>
          </cell>
        </row>
        <row r="7756">
          <cell r="A7756" t="str">
            <v>ED-49741</v>
          </cell>
          <cell r="B7756" t="str">
            <v>EXECUÇÃO DE ESTACA TIPO STRAUSS, DIÂMETRO 250MM, EXCLUSIVE ARMAÇÃO, INCLUSIVE CONCRETO ESTRUTURAL, USINADO, COM FCK 20MPA, INCLUSIVE LANÇAMENTO, ADENSAMENTO E ACABAMENTO (FUNDAÇÃO)</v>
          </cell>
          <cell r="C7756" t="str">
            <v>m</v>
          </cell>
          <cell r="D7756">
            <v>74.07</v>
          </cell>
        </row>
        <row r="7757">
          <cell r="A7757" t="str">
            <v>ED-26523</v>
          </cell>
          <cell r="B7757" t="str">
            <v>EXECUÇÃO DE ESTACA TIPO STRAUSS, DIÂMETRO 320MM, EXCLUSIVE ARMAÇÃO E CONCRETO ESTRUTURAL</v>
          </cell>
          <cell r="C7757" t="str">
            <v>m</v>
          </cell>
          <cell r="D7757">
            <v>40.67</v>
          </cell>
        </row>
        <row r="7758">
          <cell r="A7758" t="str">
            <v>ED-49742</v>
          </cell>
          <cell r="B7758" t="str">
            <v>EXECUÇÃO DE ESTACA TIPO STRAUSS, DIÂMETRO 320MM, EXCLUSIVE ARMAÇÃO, INCLUSIVE CONCRETO ESTRUTURAL, USINADO, COM FCK 20MPA, INCLUSIVE LANÇAMENTO, ADENSAMENTO E ACABAMENTO (FUNDAÇÃO)</v>
          </cell>
          <cell r="C7758" t="str">
            <v>m</v>
          </cell>
          <cell r="D7758">
            <v>99.06</v>
          </cell>
        </row>
        <row r="7759">
          <cell r="A7759" t="str">
            <v>ED-26524</v>
          </cell>
          <cell r="B7759" t="str">
            <v>EXECUÇÃO DE ESTACA TIPO STRAUSS, DIÂMETRO 380MM, EXCLUSIVE ARMAÇÃO E CONCRETO ESTRUTURAL</v>
          </cell>
          <cell r="C7759" t="str">
            <v>m</v>
          </cell>
          <cell r="D7759">
            <v>42.24</v>
          </cell>
        </row>
        <row r="7760">
          <cell r="A7760" t="str">
            <v>ED-49743</v>
          </cell>
          <cell r="B7760" t="str">
            <v>EXECUÇÃO DE ESTACA TIPO STRAUSS, DIÂMETRO 380MM, EXCLUSIVE ARMAÇÃO, INCLUSIVE CONCRETO ESTRUTURAL, USINADO, COM FCK 20MPA, INCLUSIVE LANÇAMENTO, ADENSAMENTO E ACABAMENTO (FUNDAÇÃO)</v>
          </cell>
          <cell r="C7760" t="str">
            <v>m</v>
          </cell>
          <cell r="D7760">
            <v>124.58</v>
          </cell>
        </row>
        <row r="7761">
          <cell r="A7761" t="str">
            <v>ED-26525</v>
          </cell>
          <cell r="B7761" t="str">
            <v>EXECUÇÃO DE ESTACA TIPO STRAUSS, DIÂMETRO 450MM, EXCLUSIVE ARMAÇÃO E CONCRETO ESTRUTURAL</v>
          </cell>
          <cell r="C7761" t="str">
            <v>m</v>
          </cell>
          <cell r="D7761">
            <v>44.44</v>
          </cell>
        </row>
        <row r="7762">
          <cell r="A7762" t="str">
            <v>ED-26484</v>
          </cell>
          <cell r="B7762" t="str">
            <v>EXECUÇÃO DE ESTACA TIPO STRAUSS, DIÂMETRO 450MM, EXCLUSIVE ARMAÇÃO, INCLUSIVE CONCRETO ESTRUTURAL, USINADO, COM FCK 20MPA, INCLUSIVE LANÇAMENTO, ADENSAMENTO E ACABAMENTO (FUNDAÇÃO)
</v>
          </cell>
          <cell r="C7762" t="str">
            <v>m</v>
          </cell>
          <cell r="D7762">
            <v>149.42</v>
          </cell>
        </row>
        <row r="7763">
          <cell r="A7763" t="str">
            <v>ED-49750</v>
          </cell>
          <cell r="B7763" t="str">
            <v>MOBILIZAÇÃO E DESMOBILIZAÇÃO DE EQUIPAMENTO PARA BROCA TRADO DMT ATÉ 50 KM</v>
          </cell>
          <cell r="C7763" t="str">
            <v>un</v>
          </cell>
          <cell r="D7763">
            <v>1056</v>
          </cell>
        </row>
        <row r="7764">
          <cell r="A7764" t="str">
            <v>ED-49751</v>
          </cell>
          <cell r="B7764" t="str">
            <v>MOBILIZAÇÃO E DESMOBILIZAÇÃO DE EQUIPAMENTO PARA BROCA TRADO DMT DE 50,1 A 100 KM</v>
          </cell>
          <cell r="C7764" t="str">
            <v>un</v>
          </cell>
          <cell r="D7764">
            <v>1599.61</v>
          </cell>
        </row>
        <row r="7765">
          <cell r="A7765" t="str">
            <v>ED-49719</v>
          </cell>
          <cell r="B7765" t="str">
            <v>MOBILIZAÇÃO E DESMOBILIZAÇÃO DE EQUIPAMENTO PARA ESTACA CRAVADA DMT ATÉ 50 KM</v>
          </cell>
          <cell r="C7765" t="str">
            <v>un</v>
          </cell>
          <cell r="D7765">
            <v>7033.76</v>
          </cell>
        </row>
        <row r="7766">
          <cell r="A7766" t="str">
            <v>ED-49720</v>
          </cell>
          <cell r="B7766" t="str">
            <v>MOBILIZAÇÃO E DESMOBILIZAÇÃO DE EQUIPAMENTO PARA ESTACA CRAVADA DMT DE 50,1 A 100 KM</v>
          </cell>
          <cell r="C7766" t="str">
            <v>un</v>
          </cell>
          <cell r="D7766">
            <v>9503.59</v>
          </cell>
        </row>
        <row r="7767">
          <cell r="A7767" t="str">
            <v>ED-49739</v>
          </cell>
          <cell r="B7767" t="str">
            <v>MOBILIZAÇÃO E DESMOBILIZAÇÃO DE EQUIPAMENTO PARA ESTACA STRAUSS DMT ATÉ 50 KM</v>
          </cell>
          <cell r="C7767" t="str">
            <v>un</v>
          </cell>
          <cell r="D7767">
            <v>5306.04</v>
          </cell>
        </row>
        <row r="7768">
          <cell r="A7768" t="str">
            <v>ED-49740</v>
          </cell>
          <cell r="B7768" t="str">
            <v>MOBILIZAÇÃO E DESMOBILIZAÇÃO DE EQUIPAMENTO PARA ESTACA STRAUSS DMT DE 50,1 A 100 KM</v>
          </cell>
          <cell r="C7768" t="str">
            <v>un</v>
          </cell>
          <cell r="D7768">
            <v>6864.03</v>
          </cell>
        </row>
        <row r="7769">
          <cell r="A7769" t="str">
            <v>ED-49706</v>
          </cell>
          <cell r="B7769" t="str">
            <v>MOBILIZAÇÃO E DESMOBILIZAÇÃO DE EQUIPAMENTO PARA ESTACA TIPO FRANKI DMT ATÉ 50 KM</v>
          </cell>
          <cell r="C7769" t="str">
            <v>un</v>
          </cell>
          <cell r="D7769">
            <v>10663.84</v>
          </cell>
        </row>
        <row r="7770">
          <cell r="A7770" t="str">
            <v>ED-49707</v>
          </cell>
          <cell r="B7770" t="str">
            <v>MOBILIZAÇÃO E DESMOBILIZAÇÃO DE EQUIPAMENTO PARA ESTACA TIPO FRANKI DMT DE 50,1 A 100 KM</v>
          </cell>
          <cell r="C7770" t="str">
            <v>un</v>
          </cell>
          <cell r="D7770">
            <v>14254.7</v>
          </cell>
        </row>
        <row r="7771">
          <cell r="A7771" t="str">
            <v>ED-49713</v>
          </cell>
          <cell r="B7771" t="str">
            <v>MOBILIZAÇÃO E DESMOBILIZAÇÃO DE EQUIPAMENTO PARA ESTACA TIPO HÉLICE CONTÍNUA DMT ATÉ 50 KM</v>
          </cell>
          <cell r="C7771" t="str">
            <v>un</v>
          </cell>
          <cell r="D7771">
            <v>9644.73</v>
          </cell>
        </row>
        <row r="7772">
          <cell r="A7772" t="str">
            <v>ED-49714</v>
          </cell>
          <cell r="B7772" t="str">
            <v>MOBILIZAÇÃO E DESMOBILIZAÇÃO DE EQUIPAMENTO PARA ESTACA TIPO HÉLICE CONTÍNUA DMT DE 50,1 A 100 KM</v>
          </cell>
          <cell r="C7772" t="str">
            <v>un</v>
          </cell>
          <cell r="D7772">
            <v>12670.85</v>
          </cell>
        </row>
        <row r="7773">
          <cell r="A7773" t="str">
            <v>ED-49759</v>
          </cell>
          <cell r="B7773" t="str">
            <v>MOBILIZAÇÃO E DESMOBILIZAÇÃO DE EQUIPAMENTO PARA ESTACA TRILHO DMT ATÉ 50 KM</v>
          </cell>
          <cell r="C7773" t="str">
            <v>un</v>
          </cell>
          <cell r="D7773">
            <v>6897.35</v>
          </cell>
        </row>
        <row r="7774">
          <cell r="A7774" t="str">
            <v>ED-49760</v>
          </cell>
          <cell r="B7774" t="str">
            <v>MOBILIZAÇÃO E DESMOBILIZAÇÃO DE EQUIPAMENTO PARA ESTACA TRILHO DMT DE 50,1 A 100 KM</v>
          </cell>
          <cell r="C7774" t="str">
            <v>un</v>
          </cell>
          <cell r="D7774">
            <v>9739.29</v>
          </cell>
        </row>
        <row r="7775">
          <cell r="A7775" t="str">
            <v>ED-49752</v>
          </cell>
          <cell r="B7775" t="str">
            <v>PERFURAÇÃO DE ESTACA BROCA A TRADO MECANIZADO D = 250 MM</v>
          </cell>
          <cell r="C7775" t="str">
            <v>m</v>
          </cell>
          <cell r="D7775">
            <v>22.99</v>
          </cell>
        </row>
        <row r="7776">
          <cell r="A7776" t="str">
            <v>ED-49753</v>
          </cell>
          <cell r="B7776" t="str">
            <v>PERFURAÇÃO DE ESTACA BROCA A TRADO MECANIZADO D = 300 MM</v>
          </cell>
          <cell r="C7776" t="str">
            <v>m</v>
          </cell>
          <cell r="D7776">
            <v>32.25</v>
          </cell>
        </row>
        <row r="7777">
          <cell r="A7777" t="str">
            <v>ED-49754</v>
          </cell>
          <cell r="B7777" t="str">
            <v>PERFURAÇÃO DE ESTACA BROCA A TRADO MECANIZADO D = 350 MM</v>
          </cell>
          <cell r="C7777" t="str">
            <v>m</v>
          </cell>
          <cell r="D7777">
            <v>36.22</v>
          </cell>
        </row>
        <row r="7778">
          <cell r="A7778" t="str">
            <v>ED-49755</v>
          </cell>
          <cell r="B7778" t="str">
            <v>PERFURAÇÃO DE ESTACA BROCA A TRADO MECANIZADO D = 400 MM</v>
          </cell>
          <cell r="C7778" t="str">
            <v>m</v>
          </cell>
          <cell r="D7778">
            <v>43.55</v>
          </cell>
        </row>
        <row r="7779">
          <cell r="A7779" t="str">
            <v>ED-49756</v>
          </cell>
          <cell r="B7779" t="str">
            <v>PERFURAÇÃO DE ESTACA BROCA A TRADO MECANIZADO D = 450 MM</v>
          </cell>
          <cell r="C7779" t="str">
            <v>m</v>
          </cell>
          <cell r="D7779">
            <v>46.23</v>
          </cell>
        </row>
        <row r="7780">
          <cell r="A7780" t="str">
            <v>ED-49757</v>
          </cell>
          <cell r="B7780" t="str">
            <v>PERFURAÇÃO DE ESTACA BROCA A TRADO MECANIZADO D = 500 MM</v>
          </cell>
          <cell r="C7780" t="str">
            <v>m</v>
          </cell>
          <cell r="D7780">
            <v>55.15</v>
          </cell>
        </row>
        <row r="7781">
          <cell r="A7781" t="str">
            <v>ED-8571</v>
          </cell>
          <cell r="B7781" t="str">
            <v>FORMA E DESFORMA DE COMPENSADO PLASTIFICADO, ESP. 12MM, REAPROVEITAMENTO (3X) (FUNDAÇÃO)</v>
          </cell>
          <cell r="C7781" t="str">
            <v>m2</v>
          </cell>
          <cell r="D7781">
            <v>73.31</v>
          </cell>
        </row>
        <row r="7782">
          <cell r="A7782" t="str">
            <v>ED-49811</v>
          </cell>
          <cell r="B7782" t="str">
            <v>FORMA E DESFORMA DE COMPENSADO RESINADO, ESP. 12MM, REAPROVEITAMENTO (3X) (FUNDAÇÃO)</v>
          </cell>
          <cell r="C7782" t="str">
            <v>m2</v>
          </cell>
          <cell r="D7782">
            <v>63.99</v>
          </cell>
        </row>
        <row r="7783">
          <cell r="A7783" t="str">
            <v>ED-49810</v>
          </cell>
          <cell r="B7783" t="str">
            <v>FORMA E DESFORMA DE TÁBUA E SARRAFO, REAPROVEITAMENTO (3X) (FUNDAÇÃO)</v>
          </cell>
          <cell r="C7783" t="str">
            <v>m2</v>
          </cell>
          <cell r="D7783">
            <v>62.69</v>
          </cell>
        </row>
        <row r="7784">
          <cell r="A7784" t="str">
            <v>ED-49804</v>
          </cell>
          <cell r="B7784" t="str">
            <v>FORNECIMENTO DE CONCRETO ESTRUTURAL, USINADO BOMBEADO, COM FCK 20 MPA, INCLUSIVE LANÇAMENTO, ADENSAMENTO E ACABAMENTO (FUNDAÇÃO)</v>
          </cell>
          <cell r="C7784" t="str">
            <v>m3</v>
          </cell>
          <cell r="D7784">
            <v>666.86</v>
          </cell>
        </row>
        <row r="7785">
          <cell r="A7785" t="str">
            <v>ED-49809</v>
          </cell>
          <cell r="B7785" t="str">
            <v>FORNECIMENTO DE CONCRETO ESTRUTURAL, USINADO BOMBEADO, COM FCK 20 MPA, SLUMP 20 +/- 2 (SLUMPFLOW 48 A 53 CM, COM AGREGADOS PEDRISCO E AREIA, CONSUMO MÍNIMO DE CIMENTO DE 400 KG/M3), INCLUSIVE LANÇAMENTO, ADENSAMENTO E ACABAMENTO (FUNDAÇÃO)</v>
          </cell>
          <cell r="C7785" t="str">
            <v>m3</v>
          </cell>
          <cell r="D7785">
            <v>773.44</v>
          </cell>
        </row>
        <row r="7786">
          <cell r="A7786" t="str">
            <v>ED-49805</v>
          </cell>
          <cell r="B7786" t="str">
            <v>FORNECIMENTO DE CONCRETO ESTRUTURAL, USINADO BOMBEADO, COM FCK 25 MPA, INCLUSIVE LANÇAMENTO, ADENSAMENTO E ACABAMENTO (FUNDAÇÃO)</v>
          </cell>
          <cell r="C7786" t="str">
            <v>m3</v>
          </cell>
          <cell r="D7786">
            <v>683.31</v>
          </cell>
        </row>
        <row r="7787">
          <cell r="A7787" t="str">
            <v>ED-49806</v>
          </cell>
          <cell r="B7787" t="str">
            <v>FORNECIMENTO DE CONCRETO ESTRUTURAL, USINADO BOMBEADO, COM FCK 30 MPA, INCLUSIVE LANÇAMENTO, ADENSAMENTO E ACABAMENTO (FUNDAÇÃO)</v>
          </cell>
          <cell r="C7787" t="str">
            <v>m3</v>
          </cell>
          <cell r="D7787">
            <v>703.33</v>
          </cell>
        </row>
        <row r="7788">
          <cell r="A7788" t="str">
            <v>ED-49807</v>
          </cell>
          <cell r="B7788" t="str">
            <v>FORNECIMENTO DE CONCRETO ESTRUTURAL, USINADO BOMBEADO, COM FCK 35 MPA, INCLUSIVE LANÇAMENTO, ADENSAMENTO E ACABAMENTO (FUNDAÇÃO)</v>
          </cell>
          <cell r="C7788" t="str">
            <v>m3</v>
          </cell>
          <cell r="D7788">
            <v>723.34</v>
          </cell>
        </row>
        <row r="7789">
          <cell r="A7789" t="str">
            <v>ED-49808</v>
          </cell>
          <cell r="B7789" t="str">
            <v>FORNECIMENTO DE CONCRETO ESTRUTURAL, USINADO BOMBEADO, COM FCK 40 MPA, INCLUSIVE LANÇAMENTO, ADENSAMENTO E ACABAMENTO (FUNDAÇÃO)</v>
          </cell>
          <cell r="C7789" t="str">
            <v>m3</v>
          </cell>
          <cell r="D7789">
            <v>750.99</v>
          </cell>
        </row>
        <row r="7790">
          <cell r="A7790" t="str">
            <v>ED-49797</v>
          </cell>
          <cell r="B7790" t="str">
            <v>FORNECIMENTO DE CONCRETO ESTRUTURAL, USINADO, COM FCK 20 MPA, INCLUSIVE LANÇAMENTO, ADENSAMENTO E ACABAMENTO (FUNDAÇÃO)</v>
          </cell>
          <cell r="C7790" t="str">
            <v>m3</v>
          </cell>
          <cell r="D7790">
            <v>660.09</v>
          </cell>
        </row>
        <row r="7791">
          <cell r="A7791" t="str">
            <v>ED-49798</v>
          </cell>
          <cell r="B7791" t="str">
            <v>FORNECIMENTO DE CONCRETO ESTRUTURAL, USINADO, COM FCK 25 MPA, INCLUSIVE LANÇAMENTO, ADENSAMENTO E ACABAMENTO (FUNDAÇÃO)</v>
          </cell>
          <cell r="C7791" t="str">
            <v>m3</v>
          </cell>
          <cell r="D7791">
            <v>684.67</v>
          </cell>
        </row>
        <row r="7792">
          <cell r="A7792" t="str">
            <v>ED-49799</v>
          </cell>
          <cell r="B7792" t="str">
            <v>FORNECIMENTO DE CONCRETO ESTRUTURAL, USINADO, COM FCK 30 MPA, INCLUSIVE LANÇAMENTO, ADENSAMENTO E ACABAMENTO (FUNDAÇÃO)</v>
          </cell>
          <cell r="C7792" t="str">
            <v>m3</v>
          </cell>
          <cell r="D7792">
            <v>709.07</v>
          </cell>
        </row>
        <row r="7793">
          <cell r="A7793" t="str">
            <v>ED-49800</v>
          </cell>
          <cell r="B7793" t="str">
            <v>FORNECIMENTO DE CONCRETO ESTRUTURAL, USINADO, COM FCK 35 MPA, INCLUSIVE LANÇAMENTO, ADENSAMENTO E ACABAMENTO (FUNDAÇÃO)</v>
          </cell>
          <cell r="C7793" t="str">
            <v>m3</v>
          </cell>
          <cell r="D7793">
            <v>734.24</v>
          </cell>
        </row>
        <row r="7794">
          <cell r="A7794" t="str">
            <v>ED-49801</v>
          </cell>
          <cell r="B7794" t="str">
            <v>FORNECIMENTO DE CONCRETO ESTRUTURAL, USINADO, COM FCK 40 MPA, INCLUSIVE LANÇAMENTO, ADENSAMENTO E ACABAMENTO (FUNDAÇÃO)</v>
          </cell>
          <cell r="C7794" t="str">
            <v>m3</v>
          </cell>
          <cell r="D7794">
            <v>755.53</v>
          </cell>
        </row>
        <row r="7795">
          <cell r="A7795" t="str">
            <v>ED-49793</v>
          </cell>
          <cell r="B7795" t="str">
            <v>FORNECIMENTO DE CONCRETO NÃO ESTRUTURAL, USINADO, COM FCK 10 MPA, INCLUSIVE LANÇAMENTO, ADENSAMENTO E ACABAMENTO (FUNDAÇÃO)</v>
          </cell>
          <cell r="C7795" t="str">
            <v>m3</v>
          </cell>
          <cell r="D7795">
            <v>612.92</v>
          </cell>
        </row>
        <row r="7796">
          <cell r="A7796" t="str">
            <v>ED-49795</v>
          </cell>
          <cell r="B7796" t="str">
            <v>FORNECIMENTO DE CONCRETO NÃO ESTRUTURAL, USINADO, COM FCK 15 MPA, INCLUSIVE LANÇAMENTO, ADENSAMENTO E ACABAMENTO (FUNDAÇÃO)</v>
          </cell>
          <cell r="C7796" t="str">
            <v>m3</v>
          </cell>
          <cell r="D7796">
            <v>636.25</v>
          </cell>
        </row>
        <row r="7797">
          <cell r="A7797" t="str">
            <v>ED-49786</v>
          </cell>
          <cell r="B7797" t="str">
            <v>FORNECIMENTO DE CONCRETO ESTRUTURAL, PREPARADO EM OBRA COM BETONEIRA, COM FCK 20 MPA, INCLUSIVE LANÇAMENTO, ADENSAMENTO E ACABAMENTO (FUNDAÇÃO)</v>
          </cell>
          <cell r="C7797" t="str">
            <v>m3</v>
          </cell>
          <cell r="D7797">
            <v>662.22</v>
          </cell>
        </row>
        <row r="7798">
          <cell r="A7798" t="str">
            <v>ED-49787</v>
          </cell>
          <cell r="B7798" t="str">
            <v>FORNECIMENTO DE CONCRETO ESTRUTURAL, PREPARADO EM OBRA COM BETONEIRA, COM FCK 25 MPA, INCLUSIVE LANÇAMENTO, ADENSAMENTO E ACABAMENTO (FUNDAÇÃO)</v>
          </cell>
          <cell r="C7798" t="str">
            <v>m3</v>
          </cell>
          <cell r="D7798">
            <v>683.71</v>
          </cell>
        </row>
        <row r="7799">
          <cell r="A7799" t="str">
            <v>ED-49788</v>
          </cell>
          <cell r="B7799" t="str">
            <v>FORNECIMENTO DE CONCRETO ESTRUTURAL, PREPARADO EM OBRA COM BETONEIRA, COM FCK 30 MPA, INCLUSIVE LANÇAMENTO, ADENSAMENTO E ACABAMENTO (FUNDAÇÃO)</v>
          </cell>
          <cell r="C7799" t="str">
            <v>m3</v>
          </cell>
          <cell r="D7799">
            <v>728.35</v>
          </cell>
        </row>
        <row r="7800">
          <cell r="A7800" t="str">
            <v>ED-49789</v>
          </cell>
          <cell r="B7800" t="str">
            <v>FORNECIMENTO DE CONCRETO ESTRUTURAL, PREPARADO EM OBRA COM BETONEIRA, COM FCK 35 MPA, INCLUSIVE LANÇAMENTO, ADENSAMENTO E ACABAMENTO (FUNDAÇÃO)</v>
          </cell>
          <cell r="C7800" t="str">
            <v>m3</v>
          </cell>
          <cell r="D7800">
            <v>754.92</v>
          </cell>
        </row>
        <row r="7801">
          <cell r="A7801" t="str">
            <v>ED-49790</v>
          </cell>
          <cell r="B7801" t="str">
            <v>FORNECIMENTO DE CONCRETO ESTRUTURAL, PREPARADO EM OBRA COM BETONEIRA, COM FCK 40 MPA, INCLUSIVE LANÇAMENTO, ADENSAMENTO E ACABAMENTO (FUNDAÇÃO)</v>
          </cell>
          <cell r="C7801" t="str">
            <v>m3</v>
          </cell>
          <cell r="D7801">
            <v>797.82</v>
          </cell>
        </row>
        <row r="7802">
          <cell r="A7802" t="str">
            <v>ED-49782</v>
          </cell>
          <cell r="B7802" t="str">
            <v>FORNECIMENTO DE CONCRETO NÃO ESTRUTURAL, PREPARADO EM OBRA COM BETONEIRA, COM FCK 10 MPA, INCLUSIVE LANÇAMENTO, ADENSAMENTO E ACABAMENTO (FUNDAÇÃO)</v>
          </cell>
          <cell r="C7802" t="str">
            <v>m3</v>
          </cell>
          <cell r="D7802">
            <v>602.03</v>
          </cell>
        </row>
        <row r="7803">
          <cell r="A7803" t="str">
            <v>ED-49783</v>
          </cell>
          <cell r="B7803" t="str">
            <v>FORNECIMENTO DE CONCRETO NÃO ESTRUTURAL, PREPARADO EM OBRA COM BETONEIRA, COM FCK 13,5 MPA, INCLUSIVE LANÇAMENTO, ADENSAMENTO E ACABAMENTO (FUNDAÇÃO)</v>
          </cell>
          <cell r="C7803" t="str">
            <v>m3</v>
          </cell>
          <cell r="D7803">
            <v>624.14</v>
          </cell>
        </row>
        <row r="7804">
          <cell r="A7804" t="str">
            <v>ED-49784</v>
          </cell>
          <cell r="B7804" t="str">
            <v>FORNECIMENTO DE CONCRETO NÃO ESTRUTURAL, PREPARADO EM OBRA COM BETONEIRA, COM FCK 15 MPA, INCLUSIVE LANÇAMENTO, ADENSAMENTO E ACABAMENTO (FUNDAÇÃO)</v>
          </cell>
          <cell r="C7804" t="str">
            <v>m3</v>
          </cell>
          <cell r="D7804">
            <v>623.26</v>
          </cell>
        </row>
        <row r="7805">
          <cell r="A7805" t="str">
            <v>ED-49785</v>
          </cell>
          <cell r="B7805" t="str">
            <v>FORNECIMENTO DE CONCRETO NÃO ESTRUTURAL, PREPARADO EM OBRA COM BETONEIRA, COM FCK 18 MPA, INCLUSIVE LANÇAMENTO, ADENSAMENTO E ACABAMENTO (FUNDAÇÃO)</v>
          </cell>
          <cell r="C7805" t="str">
            <v>m3</v>
          </cell>
          <cell r="D7805">
            <v>650.25</v>
          </cell>
        </row>
        <row r="7806">
          <cell r="A7806" t="str">
            <v>ED-49781</v>
          </cell>
          <cell r="B7806" t="str">
            <v>FORNECIMENTO DE CONCRETO NÃO ESTRUTURAL, PREPARADO EM OBRA COM BETONEIRA, COM FCK 9 MPA, INCLUSIVE LANÇAMENTO, ADENSAMENTO E ACABAMENTO (FUNDAÇÃO)</v>
          </cell>
          <cell r="C7806" t="str">
            <v>m3</v>
          </cell>
          <cell r="D7806">
            <v>595.58</v>
          </cell>
        </row>
        <row r="7807">
          <cell r="A7807" t="str">
            <v>ED-49780</v>
          </cell>
          <cell r="B7807" t="str">
            <v>CONCRETO CICLÓPICO, FCK 15 MPA,  PREPARADO EM OBRA COM BETONEIRA, COM 30% DE PEDRA DE MÃO, INCLUSIVE LANÇAMENTO, ADENSAMENTO E ACABAMENTO</v>
          </cell>
          <cell r="C7807" t="str">
            <v>m3</v>
          </cell>
          <cell r="D7807">
            <v>493.56</v>
          </cell>
        </row>
        <row r="7808">
          <cell r="A7808" t="str">
            <v>ED-49779</v>
          </cell>
          <cell r="B7808" t="str">
            <v>CONCRETO CICLÓPICO, TRAÇO 1:3:6,  PREPARADO EM OBRA COM BETONEIRA, COM 30% DE PEDRA DE MÃO, INCLUSIVE LANÇAMENTO, ADENSAMENTO E ACABAMENTO</v>
          </cell>
          <cell r="C7808" t="str">
            <v>m3</v>
          </cell>
          <cell r="D7808">
            <v>428.76</v>
          </cell>
        </row>
        <row r="7809">
          <cell r="A7809" t="str">
            <v>ED-49778</v>
          </cell>
          <cell r="B7809" t="str">
            <v>CONCRETO CICLÓPICO, TRAÇO 1:4:8,  PREPARADO EM OBRA COM BETONEIRA, COM 30% DE PEDRA DE MÃO, INCLUSIVE LANÇAMENTO, ADENSAMENTO E ACABAMENTO</v>
          </cell>
          <cell r="C7809" t="str">
            <v>m3</v>
          </cell>
          <cell r="D7809">
            <v>409.72</v>
          </cell>
        </row>
        <row r="7810">
          <cell r="A7810" t="str">
            <v>ED-48608</v>
          </cell>
          <cell r="B7810" t="str">
            <v>DRENO TIPO A, AREIA GROSSA, BRITA 2, TUBO CONCRETO POROSO D = 15 CM, L = 50 CM, INCLUSIVE ESCAVAÇÃO E BOTA FORA</v>
          </cell>
          <cell r="C7810" t="str">
            <v>m</v>
          </cell>
          <cell r="D7810">
            <v>115.41</v>
          </cell>
        </row>
        <row r="7811">
          <cell r="A7811" t="str">
            <v>ED-48609</v>
          </cell>
          <cell r="B7811" t="str">
            <v>DRENO TIPO B, MANTA DRENANTE, BRITA 3, TUBO CONCRETO POROSO D = 15 CM, L = 50 CM, INCLUSIVE ESCAVAÇÃO E BOTA FORA</v>
          </cell>
          <cell r="C7811" t="str">
            <v>m</v>
          </cell>
          <cell r="D7811">
            <v>144.95</v>
          </cell>
        </row>
        <row r="7812">
          <cell r="A7812" t="str">
            <v>ED-49814</v>
          </cell>
          <cell r="B7812" t="str">
            <v>LASTRO DE AREIA</v>
          </cell>
          <cell r="C7812" t="str">
            <v>m3</v>
          </cell>
          <cell r="D7812">
            <v>148.23</v>
          </cell>
        </row>
        <row r="7813">
          <cell r="A7813" t="str">
            <v>ED-49813</v>
          </cell>
          <cell r="B7813" t="str">
            <v>LASTRO DE BRITA 2 OU 3 APILOADO MANUALMENTE</v>
          </cell>
          <cell r="C7813" t="str">
            <v>m3</v>
          </cell>
          <cell r="D7813">
            <v>158.88</v>
          </cell>
        </row>
        <row r="7814">
          <cell r="A7814" t="str">
            <v>ED-49812</v>
          </cell>
          <cell r="B7814" t="str">
            <v>LASTRO DE CONCRETO MAGRO, INCLUSIVE TRANSPORTE, LANÇAMENTO E ADENSAMENTO </v>
          </cell>
          <cell r="C7814" t="str">
            <v>m3</v>
          </cell>
          <cell r="D7814">
            <v>505.88</v>
          </cell>
        </row>
        <row r="7815">
          <cell r="A7815" t="str">
            <v>ED-14560</v>
          </cell>
          <cell r="B7815" t="str">
            <v>LASTRO DE SEIXO, INCLUSIVE LANÇAMENTO E ESPALHAMENTO MANUAL</v>
          </cell>
          <cell r="C7815" t="str">
            <v>m3</v>
          </cell>
          <cell r="D7815">
            <v>174.78</v>
          </cell>
        </row>
        <row r="7816">
          <cell r="A7816" t="str">
            <v>ED-49541</v>
          </cell>
          <cell r="B7816" t="str">
            <v>ENROCAMENTO COM PEDRA DE MÃO ARRUMADA, INCLUSIVE FORNECIMENTO</v>
          </cell>
          <cell r="C7816" t="str">
            <v>m3</v>
          </cell>
          <cell r="D7816">
            <v>231.51</v>
          </cell>
        </row>
        <row r="7817">
          <cell r="A7817" t="str">
            <v>ED-49540</v>
          </cell>
          <cell r="B7817" t="str">
            <v>ENROCAMENTO COM PEDRA DE MÃO JOGADA, INCLUSIVE FORNECIMENTO</v>
          </cell>
          <cell r="C7817" t="str">
            <v>m3</v>
          </cell>
          <cell r="D7817">
            <v>168.66</v>
          </cell>
        </row>
        <row r="7818">
          <cell r="A7818" t="str">
            <v>ED-48299</v>
          </cell>
          <cell r="B7818" t="str">
            <v>ARMADURA DE TELA DE AÇO CA-60 B SOLDADA TIPO Q-138 (DIÂMETRO DO FIO: 4,20 MM / DIMENSÕES DA TRAMA: 100 X 100 MM / TIPO DA MALHA: QUADRANGULAR )</v>
          </cell>
          <cell r="C7818" t="str">
            <v>Kg</v>
          </cell>
          <cell r="D7818">
            <v>24.49</v>
          </cell>
        </row>
        <row r="7819">
          <cell r="A7819" t="str">
            <v>ED-48300</v>
          </cell>
          <cell r="B7819" t="str">
            <v>ARMADURA DE TELA DE AÇO CA-60 B SOLDADA TIPO Q-92 (DIÂMETRO DO FIO: 4,20 MM / DIMENSÕES DA TRAMA: 150 X 150 MM / TIPO DA MALHA: QUADRANGULAR)</v>
          </cell>
          <cell r="C7819" t="str">
            <v>Kg</v>
          </cell>
          <cell r="D7819">
            <v>23.02</v>
          </cell>
        </row>
        <row r="7820">
          <cell r="A7820" t="str">
            <v>ED-48296</v>
          </cell>
          <cell r="B7820" t="str">
            <v>CORTE, DOBRA E MONTAGEM DE AÇO CA-50 DIÂMETRO (16,0MM A 25,0MM) </v>
          </cell>
          <cell r="C7820" t="str">
            <v>Kg</v>
          </cell>
          <cell r="D7820">
            <v>12.82</v>
          </cell>
        </row>
        <row r="7821">
          <cell r="A7821" t="str">
            <v>ED-48295</v>
          </cell>
          <cell r="B7821" t="str">
            <v>CORTE, DOBRA E MONTAGEM DE AÇO CA-50 DIÂMETRO (6,3MM A 12,5MM)</v>
          </cell>
          <cell r="C7821" t="str">
            <v>Kg</v>
          </cell>
          <cell r="D7821">
            <v>13.35</v>
          </cell>
        </row>
        <row r="7822">
          <cell r="A7822" t="str">
            <v>ED-48298</v>
          </cell>
          <cell r="B7822" t="str">
            <v>CORTE, DOBRA E MONTAGEM DE AÇO CA-50/60</v>
          </cell>
          <cell r="C7822" t="str">
            <v>Kg</v>
          </cell>
          <cell r="D7822">
            <v>13.42</v>
          </cell>
        </row>
        <row r="7823">
          <cell r="A7823" t="str">
            <v>ED-48297</v>
          </cell>
          <cell r="B7823" t="str">
            <v>CORTE, DOBRA E MONTAGEM DE AÇO CA-60 DIÂMETRO (4,2MM A 5,0MM)</v>
          </cell>
          <cell r="C7823" t="str">
            <v>Kg</v>
          </cell>
          <cell r="D7823">
            <v>14.37</v>
          </cell>
        </row>
        <row r="7824">
          <cell r="A7824" t="str">
            <v>ED-8398</v>
          </cell>
          <cell r="B7824" t="str">
            <v>FORMA E DESFORMA DE COMPENSADO PLASTIFICADO, ESP. 12MM, REAPROVEITAMENTO (3X), EXCLUSIVE ESCORAMENTO</v>
          </cell>
          <cell r="C7824" t="str">
            <v>m2</v>
          </cell>
          <cell r="D7824">
            <v>78.19</v>
          </cell>
        </row>
        <row r="7825">
          <cell r="A7825" t="str">
            <v>ED-49647</v>
          </cell>
          <cell r="B7825" t="str">
            <v>FORMA E DESFORMA DE COMPENSADO PLASTIFICADO, ESP. 12MM, REAPROVEITAMENTO (5X), EXCLUSIVE ESCORAMENTO</v>
          </cell>
          <cell r="C7825" t="str">
            <v>m2</v>
          </cell>
          <cell r="D7825">
            <v>55.34</v>
          </cell>
        </row>
        <row r="7826">
          <cell r="A7826" t="str">
            <v>ED-49648</v>
          </cell>
          <cell r="B7826" t="str">
            <v>FORMA E DESFORMA DE COMPENSADO PLASTIFICADO, ESP. 14MM, REAPROVEITAMENTO (5X), EXCLUSIVE ESCORAMENTO</v>
          </cell>
          <cell r="C7826" t="str">
            <v>m2</v>
          </cell>
          <cell r="D7826">
            <v>59.68</v>
          </cell>
        </row>
        <row r="7827">
          <cell r="A7827" t="str">
            <v>ED-49644</v>
          </cell>
          <cell r="B7827" t="str">
            <v>FORMA E DESFORMA DE COMPENSADO RESINADO, ESP. 10MM, REAPROVEITAMENTO (3X), EXCLUSIVE ESCORAMENTO</v>
          </cell>
          <cell r="C7827" t="str">
            <v>m2</v>
          </cell>
          <cell r="D7827">
            <v>62.74</v>
          </cell>
        </row>
        <row r="7828">
          <cell r="A7828" t="str">
            <v>ED-49645</v>
          </cell>
          <cell r="B7828" t="str">
            <v>FORMA E DESFORMA DE COMPENSADO RESINADO, ESP. 12MM, REAPROVEITAMENTO (3X), EXCLUSIVE ESCORAMENTO</v>
          </cell>
          <cell r="C7828" t="str">
            <v>m2</v>
          </cell>
          <cell r="D7828">
            <v>66.62</v>
          </cell>
        </row>
        <row r="7829">
          <cell r="A7829" t="str">
            <v>ED-49646</v>
          </cell>
          <cell r="B7829" t="str">
            <v>FORMA E DESFORMA DE COMPENSADO RESINADO, ESP. 14MM, REAPROVEITAMENTO (3X), EXCLUSIVE ESCORAMENTO</v>
          </cell>
          <cell r="C7829" t="str">
            <v>m2</v>
          </cell>
          <cell r="D7829">
            <v>70.37</v>
          </cell>
        </row>
        <row r="7830">
          <cell r="A7830" t="str">
            <v>ED-49649</v>
          </cell>
          <cell r="B7830" t="str">
            <v>FORMA E DESFORMA DE MADEIRA PARA ESTRUTURA EM CURVA COM TÁBUA, SARRAFO E COMPENSADO RESINADO NAVAL, ESP. 6MM, REAPROVEITAMENTO (2X), EXCLUSIVE ESCORAMENTO</v>
          </cell>
          <cell r="C7830" t="str">
            <v>m2</v>
          </cell>
          <cell r="D7830">
            <v>131.9</v>
          </cell>
        </row>
        <row r="7831">
          <cell r="A7831" t="str">
            <v>ED-8457</v>
          </cell>
          <cell r="B7831" t="str">
            <v>FORMA E DESFORMA DE MADEIRA PARA ESTRUTURA EM CURVA COM TÁBUA, SARRAFO E COMPENSADO RESINADO NAVAL, ESP. 6MM, REAPROVEITAMENTO (3X), EXCLUSIVE ESCORAMENTO</v>
          </cell>
          <cell r="C7831" t="str">
            <v>m2</v>
          </cell>
          <cell r="D7831">
            <v>107.32</v>
          </cell>
        </row>
        <row r="7832">
          <cell r="A7832" t="str">
            <v>ED-8458</v>
          </cell>
          <cell r="B7832" t="str">
            <v>FORMA E DESFORMA DE MADEIRA PARA ESTRUTURA EM CURVA COM TÁBUA, SARRAFO E COMPENSADO RESINADO NAVAL, ESP. 6MM, REAPROVEITAMENTO (5X), EXCLUSIVE ESCORAMENTO</v>
          </cell>
          <cell r="C7832" t="str">
            <v>m2</v>
          </cell>
          <cell r="D7832">
            <v>87.66</v>
          </cell>
        </row>
        <row r="7833">
          <cell r="A7833" t="str">
            <v>ED-49643</v>
          </cell>
          <cell r="B7833" t="str">
            <v>FORMA E DESFORMA DE TÁBUA E SARRAFO, REAPROVEITAMENTO (3X), EXCLUSIVE ESCORAMENTO</v>
          </cell>
          <cell r="C7833" t="str">
            <v>m2</v>
          </cell>
          <cell r="D7833">
            <v>60.53</v>
          </cell>
        </row>
        <row r="7834">
          <cell r="A7834" t="str">
            <v>ED-8471</v>
          </cell>
          <cell r="B7834" t="str">
            <v>FORMA E DESFORMA DE TÁBUA E SARRAFO, REAPROVEITAMENTO (5X), EXCLUSIVE ESCORAMENTO</v>
          </cell>
          <cell r="C7834" t="str">
            <v>m2</v>
          </cell>
          <cell r="D7834">
            <v>47.48</v>
          </cell>
        </row>
        <row r="7835">
          <cell r="A7835" t="str">
            <v>ED-15690</v>
          </cell>
          <cell r="B7835" t="str">
            <v>FORMA E DESFORMA PARA CORTINA DE CONCRETO OU PAREDE ESTRUTURAL (VIGA-PAREDE), ALTURA MÁXIMA DE 360CM, COM CHAPA DE COMPENSADO PLASTIFICADO, ESP. 18MM, REAPROVEITAMENTO (3X), INCLUSIVE TRAVAMENTO COM TIRANTES EM ARAME E ESCORA PARA PRUMO EM MADEIRA</v>
          </cell>
          <cell r="C7835" t="str">
            <v>m2</v>
          </cell>
          <cell r="D7835">
            <v>110.61</v>
          </cell>
        </row>
        <row r="7836">
          <cell r="A7836" t="str">
            <v>ED-19652</v>
          </cell>
          <cell r="B7836" t="str">
            <v>FORMA E DESFORMA PARA LAJE NERVURADA COM CUBETA E ASSOALHO EM COMPENSADO PLASTIFICADO, ESP. 14MM, ALTURA DE (200 ATÉ 310)CM, REAPROVEITAMENTO (10X), INCLUSIVE CIMBRAMENTO</v>
          </cell>
          <cell r="C7836" t="str">
            <v>m2xmês</v>
          </cell>
          <cell r="D7836">
            <v>54.73</v>
          </cell>
        </row>
        <row r="7837">
          <cell r="A7837" t="str">
            <v>ED-19653</v>
          </cell>
          <cell r="B7837" t="str">
            <v>FORMA E DESFORMA PARA LAJE NERVURADA COM CUBETA E ASSOALHO EM COMPENSADO PLASTIFICADO, ESP. 14MM, ALTURA DE (311 ATÉ 450)CM, REAPROVEITAMENTO (10X), INCLUSIVE CIMBRAMENTO</v>
          </cell>
          <cell r="C7837" t="str">
            <v>m2xmês</v>
          </cell>
          <cell r="D7837">
            <v>55.29</v>
          </cell>
        </row>
        <row r="7838">
          <cell r="A7838" t="str">
            <v>ED-49637</v>
          </cell>
          <cell r="B7838" t="str">
            <v>FORNECIMENTO DE CONCRETO ESTRUTURAL, USINADO BOMBEADO, COM FCK 20 MPA, INCLUSIVE LANÇAMENTO, ADENSAMENTO E ACABAMENTO</v>
          </cell>
          <cell r="C7838" t="str">
            <v>m3</v>
          </cell>
          <cell r="D7838">
            <v>679.68</v>
          </cell>
        </row>
        <row r="7839">
          <cell r="A7839" t="str">
            <v>ED-49638</v>
          </cell>
          <cell r="B7839" t="str">
            <v>FORNECIMENTO DE CONCRETO ESTRUTURAL, USINADO BOMBEADO, COM FCK 25 MPA, INCLUSIVE LANÇAMENTO, ADENSAMENTO E ACABAMENTO</v>
          </cell>
          <cell r="C7839" t="str">
            <v>m3</v>
          </cell>
          <cell r="D7839">
            <v>696.13</v>
          </cell>
        </row>
        <row r="7840">
          <cell r="A7840" t="str">
            <v>ED-49639</v>
          </cell>
          <cell r="B7840" t="str">
            <v>FORNECIMENTO DE CONCRETO ESTRUTURAL, USINADO BOMBEADO, COM FCK 30 MPA, INCLUSIVE LANÇAMENTO, ADENSAMENTO E ACABAMENTO</v>
          </cell>
          <cell r="C7840" t="str">
            <v>m3</v>
          </cell>
          <cell r="D7840">
            <v>716.15</v>
          </cell>
        </row>
        <row r="7841">
          <cell r="A7841" t="str">
            <v>ED-49640</v>
          </cell>
          <cell r="B7841" t="str">
            <v>FORNECIMENTO DE CONCRETO ESTRUTURAL, USINADO BOMBEADO, COM FCK 35 MPA, INCLUSIVE LANÇAMENTO, ADENSAMENTO E ACABAMENTO</v>
          </cell>
          <cell r="C7841" t="str">
            <v>m3</v>
          </cell>
          <cell r="D7841">
            <v>736.16</v>
          </cell>
        </row>
        <row r="7842">
          <cell r="A7842" t="str">
            <v>ED-49641</v>
          </cell>
          <cell r="B7842" t="str">
            <v>FORNECIMENTO DE CONCRETO ESTRUTURAL, USINADO BOMBEADO, COM FCK 40 MPA, INCLUSIVE LANÇAMENTO, ADENSAMENTO E ACABAMENTO</v>
          </cell>
          <cell r="C7842" t="str">
            <v>m3</v>
          </cell>
          <cell r="D7842">
            <v>763.81</v>
          </cell>
        </row>
        <row r="7843">
          <cell r="A7843" t="str">
            <v>ED-49642</v>
          </cell>
          <cell r="B7843" t="str">
            <v>FORNECIMENTO DE CONCRETO ESTRUTURAL, USINADO BOMBEADO, COM FCK 45 MPA, INCLUSIVE LANÇAMENTO, ADENSAMENTO E ACABAMENTO</v>
          </cell>
          <cell r="C7843" t="str">
            <v>m3</v>
          </cell>
          <cell r="D7843">
            <v>823.37</v>
          </cell>
        </row>
        <row r="7844">
          <cell r="A7844" t="str">
            <v>ED-49629</v>
          </cell>
          <cell r="B7844" t="str">
            <v>FORNECIMENTO DE CONCRETO ESTRUTURAL, USINADO, COM FCK 20 MPA, INCLUSIVE LANÇAMENTO, ADENSAMENTO E ACABAMENTO</v>
          </cell>
          <cell r="C7844" t="str">
            <v>m3</v>
          </cell>
          <cell r="D7844">
            <v>690.39</v>
          </cell>
        </row>
        <row r="7845">
          <cell r="A7845" t="str">
            <v>ED-49630</v>
          </cell>
          <cell r="B7845" t="str">
            <v>FORNECIMENTO DE CONCRETO ESTRUTURAL, USINADO, COM FCK 25 MPA, INCLUSIVE LANÇAMENTO, ADENSAMENTO E ACABAMENTO</v>
          </cell>
          <cell r="C7845" t="str">
            <v>m3</v>
          </cell>
          <cell r="D7845">
            <v>714.97</v>
          </cell>
        </row>
        <row r="7846">
          <cell r="A7846" t="str">
            <v>ED-49631</v>
          </cell>
          <cell r="B7846" t="str">
            <v>FORNECIMENTO DE CONCRETO ESTRUTURAL, USINADO, COM FCK 30 MPA, INCLUSIVE LANÇAMENTO, ADENSAMENTO E ACABAMENTO</v>
          </cell>
          <cell r="C7846" t="str">
            <v>m3</v>
          </cell>
          <cell r="D7846">
            <v>739.37</v>
          </cell>
        </row>
        <row r="7847">
          <cell r="A7847" t="str">
            <v>ED-49632</v>
          </cell>
          <cell r="B7847" t="str">
            <v>FORNECIMENTO DE CONCRETO ESTRUTURAL, USINADO, COM FCK 35 MPA, INCLUSIVE LANÇAMENTO, ADENSAMENTO E ACABAMENTO</v>
          </cell>
          <cell r="C7847" t="str">
            <v>m3</v>
          </cell>
          <cell r="D7847">
            <v>764.54</v>
          </cell>
        </row>
        <row r="7848">
          <cell r="A7848" t="str">
            <v>ED-49633</v>
          </cell>
          <cell r="B7848" t="str">
            <v>FORNECIMENTO DE CONCRETO ESTRUTURAL, USINADO, COM FCK 40 MPA, INCLUSIVE LANÇAMENTO, ADENSAMENTO E ACABAMENTO</v>
          </cell>
          <cell r="C7848" t="str">
            <v>m3</v>
          </cell>
          <cell r="D7848">
            <v>785.83</v>
          </cell>
        </row>
        <row r="7849">
          <cell r="A7849" t="str">
            <v>ED-49634</v>
          </cell>
          <cell r="B7849" t="str">
            <v>FORNECIMENTO DE CONCRETO ESTRUTURAL, USINADO, COM FCK 45 MPA, INCLUSIVE LANÇAMENTO, ADENSAMENTO E ACABAMENTO</v>
          </cell>
          <cell r="C7849" t="str">
            <v>m3</v>
          </cell>
          <cell r="D7849">
            <v>820.35</v>
          </cell>
        </row>
        <row r="7850">
          <cell r="A7850" t="str">
            <v>ED-49625</v>
          </cell>
          <cell r="B7850" t="str">
            <v>FORNECIMENTO DE CONCRETO NÃO ESTRUTURAL, USINADO, COM FCK 10 MPA, INCLUSIVE LANÇAMENTO, ADENSAMENTO E ACABAMENTO</v>
          </cell>
          <cell r="C7850" t="str">
            <v>m3</v>
          </cell>
          <cell r="D7850">
            <v>643.22</v>
          </cell>
        </row>
        <row r="7851">
          <cell r="A7851" t="str">
            <v>ED-49627</v>
          </cell>
          <cell r="B7851" t="str">
            <v>FORNECIMENTO DE CONCRETO NÃO ESTRUTURAL, USINADO, COM FCK 15 MPA, INCLUSIVE LANÇAMENTO, ADENSAMENTO E ACABAMENTO</v>
          </cell>
          <cell r="C7851" t="str">
            <v>m3</v>
          </cell>
          <cell r="D7851">
            <v>666.55</v>
          </cell>
        </row>
        <row r="7852">
          <cell r="A7852" t="str">
            <v>ED-9058</v>
          </cell>
          <cell r="B7852" t="str">
            <v>APLICAÇÃO DE CONCRETO AUTO-ADENSÁVEL EM ESTRUTURA, INCLUSIVE ESPALHAMENTO, ADENSAMENTO E ACABAMENTO</v>
          </cell>
          <cell r="C7852" t="str">
            <v>m3</v>
          </cell>
          <cell r="D7852">
            <v>13.42</v>
          </cell>
        </row>
        <row r="7853">
          <cell r="A7853" t="str">
            <v>ED-9052</v>
          </cell>
          <cell r="B7853" t="str">
            <v>FORNECIMENTO DE CONCRETO ESTRUTURAL, USINADO BOMBEADO, AUTO-ADENSÁVEL, COM FCK 20 MPA, INCLUSIVE LANÇAMENTO E ACABAMENTO</v>
          </cell>
          <cell r="C7853" t="str">
            <v>m3</v>
          </cell>
          <cell r="D7853">
            <v>736.96</v>
          </cell>
        </row>
        <row r="7854">
          <cell r="A7854" t="str">
            <v>ED-9053</v>
          </cell>
          <cell r="B7854" t="str">
            <v>FORNECIMENTO DE CONCRETO ESTRUTURAL, USINADO BOMBEADO, AUTO-ADENSÁVEL, COM FCK 25 MPA, INCLUSIVE LANÇAMENTO E ACABAMENTO</v>
          </cell>
          <cell r="C7854" t="str">
            <v>m3</v>
          </cell>
          <cell r="D7854">
            <v>757.43</v>
          </cell>
        </row>
        <row r="7855">
          <cell r="A7855" t="str">
            <v>ED-9054</v>
          </cell>
          <cell r="B7855" t="str">
            <v>FORNECIMENTO DE CONCRETO ESTRUTURAL, USINADO BOMBEADO, AUTO-ADENSÁVEL, COM FCK 30 MPA, INCLUSIVE LANÇAMENTO E ACABAMENTO</v>
          </cell>
          <cell r="C7855" t="str">
            <v>m3</v>
          </cell>
          <cell r="D7855">
            <v>781.17</v>
          </cell>
        </row>
        <row r="7856">
          <cell r="A7856" t="str">
            <v>ED-9055</v>
          </cell>
          <cell r="B7856" t="str">
            <v>FORNECIMENTO DE CONCRETO ESTRUTURAL, USINADO BOMBEADO, AUTO-ADENSÁVEL, COM FCK 35 MPA, INCLUSIVE LANÇAMENTO E ACABAMENTO</v>
          </cell>
          <cell r="C7856" t="str">
            <v>m3</v>
          </cell>
          <cell r="D7856">
            <v>803.74</v>
          </cell>
        </row>
        <row r="7857">
          <cell r="A7857" t="str">
            <v>ED-9056</v>
          </cell>
          <cell r="B7857" t="str">
            <v>FORNECIMENTO DE CONCRETO ESTRUTURAL, USINADO BOMBEADO, AUTO-ADENSÁVEL, COM FCK 40 MPA, INCLUSIVE LANÇAMENTO E ACABAMENTO</v>
          </cell>
          <cell r="C7857" t="str">
            <v>m3</v>
          </cell>
          <cell r="D7857">
            <v>827.02</v>
          </cell>
        </row>
        <row r="7858">
          <cell r="A7858" t="str">
            <v>ED-9057</v>
          </cell>
          <cell r="B7858" t="str">
            <v>FORNECIMENTO DE CONCRETO ESTRUTURAL, USINADO BOMBEADO, AUTO-ADENSÁVEL, COM FCK 45 MPA, INCLUSIVE LANÇAMENTO E ACABAMENTO</v>
          </cell>
          <cell r="C7858" t="str">
            <v>m3</v>
          </cell>
          <cell r="D7858">
            <v>851.04</v>
          </cell>
        </row>
        <row r="7859">
          <cell r="A7859" t="str">
            <v>ED-49618</v>
          </cell>
          <cell r="B7859" t="str">
            <v>FORNECIMENTO DE CONCRETO ESTRUTURAL, PREPARADO EM OBRA, COM FCK 20 MPA, INCLUSIVE LANÇAMENTO, ADENSAMENTO E ACABAMENTO</v>
          </cell>
          <cell r="C7859" t="str">
            <v>m3</v>
          </cell>
          <cell r="D7859">
            <v>681.78</v>
          </cell>
        </row>
        <row r="7860">
          <cell r="A7860" t="str">
            <v>ED-49619</v>
          </cell>
          <cell r="B7860" t="str">
            <v>FORNECIMENTO DE CONCRETO ESTRUTURAL, PREPARADO EM OBRA, COM FCK 25 MPA, INCLUSIVE LANÇAMENTO, ADENSAMENTO E ACABAMENTO</v>
          </cell>
          <cell r="C7860" t="str">
            <v>m3</v>
          </cell>
          <cell r="D7860">
            <v>713.16</v>
          </cell>
        </row>
        <row r="7861">
          <cell r="A7861" t="str">
            <v>ED-49620</v>
          </cell>
          <cell r="B7861" t="str">
            <v>FORNECIMENTO DE CONCRETO ESTRUTURAL, PREPARADO EM OBRA, COM FCK 30 MPA, INCLUSIVE LANÇAMENTO, ADENSAMENTO E ACABAMENTO</v>
          </cell>
          <cell r="C7861" t="str">
            <v>m3</v>
          </cell>
          <cell r="D7861">
            <v>758.65</v>
          </cell>
        </row>
        <row r="7862">
          <cell r="A7862" t="str">
            <v>ED-49621</v>
          </cell>
          <cell r="B7862" t="str">
            <v>FORNECIMENTO DE CONCRETO ESTRUTURAL, PREPARADO EM OBRA, COM FCK 35 MPA, INCLUSIVE LANÇAMENTO, ADENSAMENTO E ACABAMENTO</v>
          </cell>
          <cell r="C7862" t="str">
            <v>m3</v>
          </cell>
          <cell r="D7862">
            <v>785.22</v>
          </cell>
        </row>
        <row r="7863">
          <cell r="A7863" t="str">
            <v>ED-49622</v>
          </cell>
          <cell r="B7863" t="str">
            <v>FORNECIMENTO DE CONCRETO ESTRUTURAL, PREPARADO EM OBRA, COM FCK 40 MPA, INCLUSIVE LANÇAMENTO, ADENSAMENTO E ACABAMENTO</v>
          </cell>
          <cell r="C7863" t="str">
            <v>m3</v>
          </cell>
          <cell r="D7863">
            <v>828.12</v>
          </cell>
        </row>
        <row r="7864">
          <cell r="A7864" t="str">
            <v>ED-49614</v>
          </cell>
          <cell r="B7864" t="str">
            <v>FORNECIMENTO DE CONCRETO NÃO ESTRUTURAL, PREPARADO EM OBRA COM BETONEIRA, COM FCK 10 MPA, INCLUSIVE LANÇAMENTO, ADENSAMENTO E ACABAMENTO</v>
          </cell>
          <cell r="C7864" t="str">
            <v>m3</v>
          </cell>
          <cell r="D7864">
            <v>632.33</v>
          </cell>
        </row>
        <row r="7865">
          <cell r="A7865" t="str">
            <v>ED-49615</v>
          </cell>
          <cell r="B7865" t="str">
            <v>FORNECIMENTO DE CONCRETO NÃO ESTRUTURAL, PREPARADO EM OBRA COM BETONEIRA, COM FCK 13,5 MPA, INCLUSIVE LANÇAMENTO, ADENSAMENTO E ACABAMENTO</v>
          </cell>
          <cell r="C7865" t="str">
            <v>m3</v>
          </cell>
          <cell r="D7865">
            <v>654.44</v>
          </cell>
        </row>
        <row r="7866">
          <cell r="A7866" t="str">
            <v>ED-49616</v>
          </cell>
          <cell r="B7866" t="str">
            <v>FORNECIMENTO DE CONCRETO NÃO ESTRUTURAL, PREPARADO EM OBRA COM BETONEIRA, COM FCK 15 MPA, INCLUSIVE LANÇAMENTO, ADENSAMENTO E ACABAMENTO</v>
          </cell>
          <cell r="C7866" t="str">
            <v>m3</v>
          </cell>
          <cell r="D7866">
            <v>662.97</v>
          </cell>
        </row>
        <row r="7867">
          <cell r="A7867" t="str">
            <v>ED-49617</v>
          </cell>
          <cell r="B7867" t="str">
            <v>FORNECIMENTO DE CONCRETO NÃO ESTRUTURAL, PREPARADO EM OBRA COM BETONEIRA, COM FCK 18 MPA, INCLUSIVE LANÇAMENTO, ADENSAMENTO E ACABAMENTO</v>
          </cell>
          <cell r="C7867" t="str">
            <v>m3</v>
          </cell>
          <cell r="D7867">
            <v>680.55</v>
          </cell>
        </row>
        <row r="7868">
          <cell r="A7868" t="str">
            <v>ED-49613</v>
          </cell>
          <cell r="B7868" t="str">
            <v>FORNECIMENTO DE CONCRETO NÃO ESTRUTURAL, PREPARADO EM OBRA COM BETONEIRA, COM FCK 9 MPA, INCLUSIVE LANÇAMENTO, ADENSAMENTO E ACABAMENTO</v>
          </cell>
          <cell r="C7868" t="str">
            <v>m3</v>
          </cell>
          <cell r="D7868">
            <v>625.88</v>
          </cell>
        </row>
        <row r="7869">
          <cell r="A7869" t="str">
            <v>ED-49664</v>
          </cell>
          <cell r="B7869" t="str">
            <v>FORNECIMENTO DE ESTRUTURA METÁLICA EM PERFIL LAMINADO, INCLUSIVE FABRICAÇÃO, TRANSPORTE, MONTAGEM E APLICAÇÃO DE FUNDO PREPARADOR ANTICORROSIVO EM SUPERFÍCIE METÁLICA, UMA (1) DEMÃO</v>
          </cell>
          <cell r="C7869" t="str">
            <v>Kg</v>
          </cell>
          <cell r="D7869">
            <v>25.05</v>
          </cell>
        </row>
        <row r="7870">
          <cell r="A7870" t="str">
            <v>ED-49665</v>
          </cell>
          <cell r="B7870" t="str">
            <v>FORNECIMENTO DE ESTRUTURA METÁLICA EM PERFIL SOLDADO, INCLUSIVE FABRICAÇÃO, TRANSPORTE, MONTAGEM E APLICAÇÃO DE FUNDO PREPARADOR ANTICORROSIVO EM SUPERFÍCIE METÁLICA, UMA (1) DEMÃO</v>
          </cell>
          <cell r="C7870" t="str">
            <v>Kg</v>
          </cell>
          <cell r="D7870">
            <v>25.05</v>
          </cell>
        </row>
        <row r="7871">
          <cell r="A7871" t="str">
            <v>ED-50252</v>
          </cell>
          <cell r="B7871" t="str">
            <v>LAJE PRÉ-MOLDADA, A REVESTIR, INCLUSIVE CAPEAMENTO E = 4 CM, SC = 100 KG/M2, L = 3,00 M</v>
          </cell>
          <cell r="C7871" t="str">
            <v>m2</v>
          </cell>
          <cell r="D7871">
            <v>138.8</v>
          </cell>
        </row>
        <row r="7872">
          <cell r="A7872" t="str">
            <v>ED-50253</v>
          </cell>
          <cell r="B7872" t="str">
            <v>LAJE PRÉ-MOLDADA, A REVESTIR, INCLUSIVE CAPEAMENTO E = 4 CM, SC = 100 KG/M2, L = 4,00 M</v>
          </cell>
          <cell r="C7872" t="str">
            <v>m2</v>
          </cell>
          <cell r="D7872">
            <v>164.92</v>
          </cell>
        </row>
        <row r="7873">
          <cell r="A7873" t="str">
            <v>ED-50254</v>
          </cell>
          <cell r="B7873" t="str">
            <v>LAJE PRÉ-MOLDADA, A REVESTIR, INCLUSIVE CAPEAMENTO E = 4 CM, SC = 100 KG/M2, L = 5,00 M</v>
          </cell>
          <cell r="C7873" t="str">
            <v>m2</v>
          </cell>
          <cell r="D7873">
            <v>169.71</v>
          </cell>
        </row>
        <row r="7874">
          <cell r="A7874" t="str">
            <v>ED-50255</v>
          </cell>
          <cell r="B7874" t="str">
            <v>LAJE PRÉ-MOLDADA, A REVESTIR, INCLUSIVE CAPEAMENTO E = 4 CM, SC = 200 KG/M2, L = 3,00 M</v>
          </cell>
          <cell r="C7874" t="str">
            <v>m2</v>
          </cell>
          <cell r="D7874">
            <v>148.86</v>
          </cell>
        </row>
        <row r="7875">
          <cell r="A7875" t="str">
            <v>ED-50256</v>
          </cell>
          <cell r="B7875" t="str">
            <v>LAJE PRÉ-MOLDADA, A REVESTIR, INCLUSIVE CAPEAMENTO E = 4 CM, SC = 200 KG/M2, L = 4,00 M</v>
          </cell>
          <cell r="C7875" t="str">
            <v>m2</v>
          </cell>
          <cell r="D7875">
            <v>165.05</v>
          </cell>
        </row>
        <row r="7876">
          <cell r="A7876" t="str">
            <v>ED-50257</v>
          </cell>
          <cell r="B7876" t="str">
            <v>LAJE PRÉ-MOLDADA, A REVESTIR, INCLUSIVE CAPEAMENTO E = 4 CM, SC = 200 KG/M2, L = 5,00 M</v>
          </cell>
          <cell r="C7876" t="str">
            <v>m2</v>
          </cell>
          <cell r="D7876">
            <v>175.31</v>
          </cell>
        </row>
        <row r="7877">
          <cell r="A7877" t="str">
            <v>ED-50258</v>
          </cell>
          <cell r="B7877" t="str">
            <v>LAJE PRÉ-MOLDADA, A REVESTIR, INCLUSIVE CAPEAMENTO E = 4 CM, SC = 250 KG/M2, L = 5,00 M</v>
          </cell>
          <cell r="C7877" t="str">
            <v>m2</v>
          </cell>
          <cell r="D7877">
            <v>166.42</v>
          </cell>
        </row>
        <row r="7878">
          <cell r="A7878" t="str">
            <v>ED-50259</v>
          </cell>
          <cell r="B7878" t="str">
            <v>LAJE PRÉ-MOLDADA, A REVESTIR, INCLUSIVE CAPEAMENTO E = 4 CM, SC = 300 KG/M2, L = 3,00 M</v>
          </cell>
          <cell r="C7878" t="str">
            <v>m2</v>
          </cell>
          <cell r="D7878">
            <v>136.14</v>
          </cell>
        </row>
        <row r="7879">
          <cell r="A7879" t="str">
            <v>ED-50260</v>
          </cell>
          <cell r="B7879" t="str">
            <v>LAJE PRÉ-MOLDADA, A REVESTIR, INCLUSIVE CAPEAMENTO E = 4 CM, SC = 300 KG/M2, L = 4,00 M</v>
          </cell>
          <cell r="C7879" t="str">
            <v>m2</v>
          </cell>
          <cell r="D7879">
            <v>157.2</v>
          </cell>
        </row>
        <row r="7880">
          <cell r="A7880" t="str">
            <v>ED-50261</v>
          </cell>
          <cell r="B7880" t="str">
            <v>LAJE PRÉ-MOLDADA, A REVESTIR, INCLUSIVE CAPEAMENTO E = 4 CM, SC = 300 KG/M2, L = 5,00 M</v>
          </cell>
          <cell r="C7880" t="str">
            <v>m2</v>
          </cell>
          <cell r="D7880">
            <v>170.79</v>
          </cell>
        </row>
        <row r="7881">
          <cell r="A7881" t="str">
            <v>ED-50262</v>
          </cell>
          <cell r="B7881" t="str">
            <v>LAJE PRÉ-MOLDADA, A REVESTIR, INCLUSIVE CAPEAMENTO E = 4 CM, SC = 370 KG/M2</v>
          </cell>
          <cell r="C7881" t="str">
            <v>m2</v>
          </cell>
          <cell r="D7881">
            <v>154.89</v>
          </cell>
        </row>
        <row r="7882">
          <cell r="A7882" t="str">
            <v>ED-50242</v>
          </cell>
          <cell r="B7882" t="str">
            <v>LAJE PRÉ-MOLDADA, APARENTE, INCLUSIVE CAPEAMENTO E = 4 CM, SC = 100 KG/M2, L = 3,00 M</v>
          </cell>
          <cell r="C7882" t="str">
            <v>m2</v>
          </cell>
          <cell r="D7882">
            <v>133.43</v>
          </cell>
        </row>
        <row r="7883">
          <cell r="A7883" t="str">
            <v>ED-50243</v>
          </cell>
          <cell r="B7883" t="str">
            <v>LAJE PRÉ-MOLDADA, APARENTE, INCLUSIVE CAPEAMENTO E = 4 CM, SC = 100 KG/M2, L = 4,00 M</v>
          </cell>
          <cell r="C7883" t="str">
            <v>m2</v>
          </cell>
          <cell r="D7883">
            <v>155.07</v>
          </cell>
        </row>
        <row r="7884">
          <cell r="A7884" t="str">
            <v>ED-50244</v>
          </cell>
          <cell r="B7884" t="str">
            <v>LAJE PRÉ-MOLDADA, APARENTE, INCLUSIVE CAPEAMENTO E = 4 CM, SC = 100 KG/M2, L = 5,00 M</v>
          </cell>
          <cell r="C7884" t="str">
            <v>m2</v>
          </cell>
          <cell r="D7884">
            <v>171.05</v>
          </cell>
        </row>
        <row r="7885">
          <cell r="A7885" t="str">
            <v>ED-50245</v>
          </cell>
          <cell r="B7885" t="str">
            <v>LAJE PRÉ-MOLDADA, APARENTE, INCLUSIVE CAPEAMENTO E = 4 CM, SC = 200 KG/M2, L = 3,00 M</v>
          </cell>
          <cell r="C7885" t="str">
            <v>m2</v>
          </cell>
          <cell r="D7885">
            <v>140.93</v>
          </cell>
        </row>
        <row r="7886">
          <cell r="A7886" t="str">
            <v>ED-50246</v>
          </cell>
          <cell r="B7886" t="str">
            <v>LAJE PRÉ-MOLDADA, APARENTE, INCLUSIVE CAPEAMENTO E = 4 CM, SC = 200 KG/M2, L = 4,00 M</v>
          </cell>
          <cell r="C7886" t="str">
            <v>m2</v>
          </cell>
          <cell r="D7886">
            <v>158.96</v>
          </cell>
        </row>
        <row r="7887">
          <cell r="A7887" t="str">
            <v>ED-50247</v>
          </cell>
          <cell r="B7887" t="str">
            <v>LAJE PRÉ-MOLDADA, APARENTE, INCLUSIVE CAPEAMENTO E = 4 CM, SC = 200 KG/M2, L = 5,00 M</v>
          </cell>
          <cell r="C7887" t="str">
            <v>m2</v>
          </cell>
          <cell r="D7887">
            <v>175.73</v>
          </cell>
        </row>
        <row r="7888">
          <cell r="A7888" t="str">
            <v>ED-50248</v>
          </cell>
          <cell r="B7888" t="str">
            <v>LAJE PRÉ-MOLDADA, APARENTE, INCLUSIVE CAPEAMENTO E = 4 CM, SC = 300 KG/M2, L = 3,00 M</v>
          </cell>
          <cell r="C7888" t="str">
            <v>m2</v>
          </cell>
          <cell r="D7888">
            <v>149.73</v>
          </cell>
        </row>
        <row r="7889">
          <cell r="A7889" t="str">
            <v>ED-50249</v>
          </cell>
          <cell r="B7889" t="str">
            <v>LAJE PRÉ-MOLDADA, APARENTE, INCLUSIVE CAPEAMENTO E = 4 CM, SC = 300 KG/M2, L = 4,00 M</v>
          </cell>
          <cell r="C7889" t="str">
            <v>m2</v>
          </cell>
          <cell r="D7889">
            <v>168.46</v>
          </cell>
        </row>
        <row r="7890">
          <cell r="A7890" t="str">
            <v>ED-50250</v>
          </cell>
          <cell r="B7890" t="str">
            <v>LAJE PRÉ-MOLDADA, APARENTE, INCLUSIVE CAPEAMENTO E = 4 CM, SC = 300 KG/M2, L = 5,00 M</v>
          </cell>
          <cell r="C7890" t="str">
            <v>m2</v>
          </cell>
          <cell r="D7890">
            <v>183.44</v>
          </cell>
        </row>
        <row r="7891">
          <cell r="A7891" t="str">
            <v>ED-19637</v>
          </cell>
          <cell r="B7891" t="str">
            <v>CIMBRAMENTO PARA LAJE PRÉ-MOLDADA COM ESCORAMENTO METÁLICO, TIPO "A", ALTURA DE (200 ATÉ 310)CM, INCLUSIVE DESCARGA, MONTAGEM, DESMONTAGEM E CARGA</v>
          </cell>
          <cell r="C7891" t="str">
            <v>m2xmês</v>
          </cell>
          <cell r="D7891">
            <v>16.71</v>
          </cell>
        </row>
        <row r="7892">
          <cell r="A7892" t="str">
            <v>ED-19638</v>
          </cell>
          <cell r="B7892" t="str">
            <v>CIMBRAMENTO PARA LAJE PRÉ-MOLDADA COM ESCORAMENTO METÁLICO, TIPO "B", ALTURA DE (311 ATÉ 450)CM, INCLUSIVE DESCARGA, MONTAGEM, DESMONTAGEM E CARGA</v>
          </cell>
          <cell r="C7892" t="str">
            <v>m2xmês</v>
          </cell>
          <cell r="D7892">
            <v>17.27</v>
          </cell>
        </row>
        <row r="7893">
          <cell r="A7893" t="str">
            <v>ED-19633</v>
          </cell>
          <cell r="B7893" t="str">
            <v>ESCORAMENTO METÁLICO PARA LAJE E VIGA EM CONCRETO ARMADO, TIPO "A", ALTURA DE (200 ATÉ 310)CM, INCLUSIVE DESCARGA, MONTAGEM, DESMONTAGEM E CARGA</v>
          </cell>
          <cell r="C7893" t="str">
            <v>m2xmês</v>
          </cell>
          <cell r="D7893">
            <v>13.46</v>
          </cell>
        </row>
        <row r="7894">
          <cell r="A7894" t="str">
            <v>ED-19634</v>
          </cell>
          <cell r="B7894" t="str">
            <v>ESCORAMENTO METÁLICO PARA LAJE E VIGA EM CONCRETO ARMADO, TIPO "B", ALTURA DE (311 ATÉ 450)CM, INCLUSIVE DESCARGA, MONTAGEM, DESMONTAGEM E CARGA</v>
          </cell>
          <cell r="C7894" t="str">
            <v>m2xmês</v>
          </cell>
          <cell r="D7894">
            <v>14.16</v>
          </cell>
        </row>
        <row r="7895">
          <cell r="A7895" t="str">
            <v>ED-19635</v>
          </cell>
          <cell r="B7895" t="str">
            <v>ESCORAMENTO METÁLICO PARA VIGA EM CONCRETO ARMADO, TIPO "A", ALTURA DE (200 ATÉ 310)CM, EXCLUSIVE DESCARGA, MONTAGEM, DESMONTAGEM E CARGA</v>
          </cell>
          <cell r="C7895" t="str">
            <v>m2xmês</v>
          </cell>
          <cell r="D7895">
            <v>11.45</v>
          </cell>
        </row>
        <row r="7896">
          <cell r="A7896" t="str">
            <v>ED-50619</v>
          </cell>
          <cell r="B7896" t="str">
            <v>POLIMENTO MECÂNICO DE PISO EM CONCRETO COM NIVELAMENTO A LASER (NÍVEL ZERO)</v>
          </cell>
          <cell r="C7896" t="str">
            <v>m2</v>
          </cell>
          <cell r="D7896">
            <v>15.3</v>
          </cell>
        </row>
        <row r="7897">
          <cell r="A7897" t="str">
            <v>ED-49662</v>
          </cell>
          <cell r="B7897" t="str">
            <v>FORNECIMENTO E APLICAÇÃO DE GRAUTE PARA ANCORAGENS, RECUPERAÇÕES ESTRUTURAIS E USO EM GERAL</v>
          </cell>
          <cell r="C7897" t="str">
            <v>m3</v>
          </cell>
          <cell r="D7897">
            <v>2814.04</v>
          </cell>
        </row>
        <row r="7898">
          <cell r="A7898" t="str">
            <v>ED-49663</v>
          </cell>
          <cell r="B7898" t="str">
            <v>PREPARO DE GRAUTE COM ARGAMASSA DE CIMENTO, AREIA SEM PENEIRAR E PEDRISCO TRAÇO 1:3:2</v>
          </cell>
          <cell r="C7898" t="str">
            <v>m3</v>
          </cell>
          <cell r="D7898">
            <v>536.72</v>
          </cell>
        </row>
        <row r="7899">
          <cell r="A7899" t="str">
            <v>ED-49661</v>
          </cell>
          <cell r="B7899" t="str">
            <v>PREPARO E LANÇAMENTO DE GRAUTE COM ARGAMASSA DE CIMENTO, CAL HIDRATADA, AREIA SEM PENEIRAR E PEDRISCO TRAÇO 1:0,1:3:2</v>
          </cell>
          <cell r="C7899" t="str">
            <v>m3</v>
          </cell>
          <cell r="D7899">
            <v>810.3</v>
          </cell>
        </row>
        <row r="7900">
          <cell r="A7900" t="str">
            <v>ED-49655</v>
          </cell>
          <cell r="B7900" t="str">
            <v>ANCORAGEM DE BARRAS DE AÇO COM CHUMBADOR QUÍMICO À BASE DE RESINA EPÓXI</v>
          </cell>
          <cell r="C7900" t="str">
            <v>dm3</v>
          </cell>
          <cell r="D7900">
            <v>358.83</v>
          </cell>
        </row>
        <row r="7901">
          <cell r="A7901" t="str">
            <v>ED-49660</v>
          </cell>
          <cell r="B7901" t="str">
            <v>ESCARIFICAÇÃO MANUAL , CORTE DE CONCRETO ATÉ 3 CM DE PROFUNDIDADE</v>
          </cell>
          <cell r="C7901" t="str">
            <v>m2</v>
          </cell>
          <cell r="D7901">
            <v>180.2</v>
          </cell>
        </row>
        <row r="7902">
          <cell r="A7902" t="str">
            <v>ED-49656</v>
          </cell>
          <cell r="B7902" t="str">
            <v>LIXAMENTO MECANIZADO DA ARMADURA COM ESCOVA CIRCULAR</v>
          </cell>
          <cell r="C7902" t="str">
            <v>m</v>
          </cell>
          <cell r="D7902">
            <v>7.42</v>
          </cell>
        </row>
        <row r="7903">
          <cell r="A7903" t="str">
            <v>ED-49657</v>
          </cell>
          <cell r="B7903" t="str">
            <v>PROTEÇÃO DE ARMADURA CORROÍDA POR AÇÃO DE CLORETOS, COM TINTA DE ALTO TEOR DE ZINCO</v>
          </cell>
          <cell r="C7903" t="str">
            <v>m</v>
          </cell>
          <cell r="D7903">
            <v>4.99</v>
          </cell>
        </row>
        <row r="7904">
          <cell r="A7904" t="str">
            <v>ED-49658</v>
          </cell>
          <cell r="B7904" t="str">
            <v>REFORÇO ESTRUTURAL COM EMENDA POR SOLDA , PARA RECONSTITUIÇÃO DA SEÇÃO DA ARMADURA</v>
          </cell>
          <cell r="C7904" t="str">
            <v>U</v>
          </cell>
          <cell r="D7904">
            <v>11.6</v>
          </cell>
        </row>
        <row r="7905">
          <cell r="A7905" t="str">
            <v>ED-49659</v>
          </cell>
          <cell r="B7905" t="str">
            <v>REFORÇO ESTRUTURAL COM EMENDA POR TRANSPASSE , PARA RECONSTITUIÇÃO DA SEÇÃO DA ARMADURA</v>
          </cell>
          <cell r="C7905" t="str">
            <v>Kg</v>
          </cell>
          <cell r="D7905">
            <v>16.43</v>
          </cell>
        </row>
        <row r="7906">
          <cell r="A7906" t="str">
            <v>ED-50523</v>
          </cell>
          <cell r="B7906" t="str">
            <v>TRATAMENTO EM SUPERFÍCIE DE CONCRETO APARENTE, INCLUSIVE RASPAGEM, ESTUCAGEM E POLIMENTO COM DUAS (2) DEMÃOS DE RESINA ACRÍLICA</v>
          </cell>
          <cell r="C7906" t="str">
            <v>m2</v>
          </cell>
          <cell r="D7906">
            <v>38.3</v>
          </cell>
        </row>
        <row r="7907">
          <cell r="A7907" t="str">
            <v>ED-50524</v>
          </cell>
          <cell r="B7907" t="str">
            <v>TRATAMENTO EM SUPERFÍCIE DE CONCRETO APARENTE, INCLUSIVE RASPAGEM, ESTUCAGEM E POLIMENTO COM DUAS (2) DEMÃOS DE VERNIZ ACRÍLICO</v>
          </cell>
          <cell r="C7907" t="str">
            <v>m2</v>
          </cell>
          <cell r="D7907">
            <v>40.46</v>
          </cell>
        </row>
        <row r="7908">
          <cell r="A7908" t="str">
            <v>ED-48222</v>
          </cell>
          <cell r="B7908" t="str">
            <v>ALVENARIA DE VEDAÇÃO COM TIJOLO CERÂMICO LAMINADO, 18 FUROS, ESP. 11CM, COM ACABAMENTO APARENTE, INCLUSIVE ARGAMASSA PARA ASSENTAMENTO</v>
          </cell>
          <cell r="C7908" t="str">
            <v>m2</v>
          </cell>
          <cell r="D7908">
            <v>131.4</v>
          </cell>
        </row>
        <row r="7909">
          <cell r="A7909" t="str">
            <v>ED-48224</v>
          </cell>
          <cell r="B7909" t="str">
            <v>ALVENARIA DE VEDAÇÃO COM TIJOLO CERÂMICO LAMINADO, 18 FUROS, ESP. 23,5CM, COM ACABAMENTO APARENTE, INCLUSIVE ARGAMASSA PARA ASSENTAMENTO</v>
          </cell>
          <cell r="C7909" t="str">
            <v>m2</v>
          </cell>
          <cell r="D7909">
            <v>246.91</v>
          </cell>
        </row>
        <row r="7910">
          <cell r="A7910" t="str">
            <v>ED-48221</v>
          </cell>
          <cell r="B7910" t="str">
            <v>ALVENARIA DE VEDAÇÃO COM TIJOLO CERÂMICO LAMINADO, 18 FUROS, ESP. 5,5CM, COM ACABAMENTO APARENTE, INCLUSIVE ARGAMASSA PARA ASSENTAMENTO</v>
          </cell>
          <cell r="C7910" t="str">
            <v>m2</v>
          </cell>
          <cell r="D7910">
            <v>77.8</v>
          </cell>
        </row>
        <row r="7911">
          <cell r="A7911" t="str">
            <v>ED-48229</v>
          </cell>
          <cell r="B7911" t="str">
            <v>ALVENARIA DE VEDAÇÃO COM TIJOLO MACIÇO REQUEIMADO, ESP. 10CM, COM ACABAMENTO APARENTE, INCLUSIVE ARGAMASSA PARA ASSENTAMENTO</v>
          </cell>
          <cell r="C7911" t="str">
            <v>m2</v>
          </cell>
          <cell r="D7911">
            <v>90.4</v>
          </cell>
        </row>
        <row r="7912">
          <cell r="A7912" t="str">
            <v>ED-48227</v>
          </cell>
          <cell r="B7912" t="str">
            <v>ALVENARIA DE VEDAÇÃO COM TIJOLO MACIÇO REQUEIMADO, ESP. 10CM, PARA REVESTIMENTO, INCLUSIVE ARGAMASSA PARA ASSENTAMENTO</v>
          </cell>
          <cell r="C7912" t="str">
            <v>m2</v>
          </cell>
          <cell r="D7912">
            <v>87.64</v>
          </cell>
        </row>
        <row r="7913">
          <cell r="A7913" t="str">
            <v>ED-48230</v>
          </cell>
          <cell r="B7913" t="str">
            <v>ALVENARIA DE VEDAÇÃO COM TIJOLO MACIÇO REQUEIMADO, ESP. 20CM, COM ACABAMENTO APARENTE, INCLUSIVE ARGAMASSA PARA ASSENTAMENTO</v>
          </cell>
          <cell r="C7913" t="str">
            <v>m2</v>
          </cell>
          <cell r="D7913">
            <v>161.08</v>
          </cell>
        </row>
        <row r="7914">
          <cell r="A7914" t="str">
            <v>ED-48228</v>
          </cell>
          <cell r="B7914" t="str">
            <v>ALVENARIA DE VEDAÇÃO COM TIJOLO MACIÇO REQUEIMADO, ESP. 20CM, PARA REVESTIMENTO, INCLUSIVE ARGAMASSA PARA ASSENTAMENTO</v>
          </cell>
          <cell r="C7914" t="str">
            <v>m2</v>
          </cell>
          <cell r="D7914">
            <v>155.96</v>
          </cell>
        </row>
        <row r="7915">
          <cell r="A7915" t="str">
            <v>ED-48226</v>
          </cell>
          <cell r="B7915" t="str">
            <v>ALVENARIA DE VEDAÇÃO COM TIJOLO MACIÇO REQUEIMADO, ESP. 5CM, PARA REVESTIMENTO, INCLUSIVE ARGAMASSA PARA ASSENTAMENTO</v>
          </cell>
          <cell r="C7915" t="str">
            <v>m2</v>
          </cell>
          <cell r="D7915">
            <v>64.71</v>
          </cell>
        </row>
        <row r="7916">
          <cell r="A7916" t="str">
            <v>ED-48232</v>
          </cell>
          <cell r="B7916" t="str">
            <v>ALVENARIA DE VEDAÇÃO COM TIJOLO CERÂMICO FURADO, ESP. 14CM, PARA REVESTIMENTO, INCLUSIVE ARGAMASSA PARA ASSENTAMENTO</v>
          </cell>
          <cell r="C7916" t="str">
            <v>m2</v>
          </cell>
          <cell r="D7916">
            <v>65.03</v>
          </cell>
        </row>
        <row r="7917">
          <cell r="A7917" t="str">
            <v>ED-48233</v>
          </cell>
          <cell r="B7917" t="str">
            <v>ALVENARIA DE VEDAÇÃO COM TIJOLO CERÂMICO FURADO, ESP. 19CM, PARA REVESTIMENTO, INCLUSIVE ARGAMASSA PARA ASSENTAMENTO</v>
          </cell>
          <cell r="C7917" t="str">
            <v>m2</v>
          </cell>
          <cell r="D7917">
            <v>79.14</v>
          </cell>
        </row>
        <row r="7918">
          <cell r="A7918" t="str">
            <v>ED-48231</v>
          </cell>
          <cell r="B7918" t="str">
            <v>ALVENARIA DE VEDAÇÃO COM TIJOLO CERÂMICO FURADO, ESP. 9CM, PARA REVESTIMENTO, INCLUSIVE ARGAMASSA PARA ASSENTAMENTO</v>
          </cell>
          <cell r="C7918" t="str">
            <v>m2</v>
          </cell>
          <cell r="D7918">
            <v>46.27</v>
          </cell>
        </row>
        <row r="7919">
          <cell r="A7919" t="str">
            <v>ED-48195</v>
          </cell>
          <cell r="B7919" t="str">
            <v>ALVENARIA DE VEDAÇÃO COM BLOCO DE CONCRETO, ESP. 14CM, COM ACABAMENTO APARENTE, INCLUSIVE ARGAMASSA PARA ASSENTAMENTO</v>
          </cell>
          <cell r="C7919" t="str">
            <v>m2</v>
          </cell>
          <cell r="D7919">
            <v>66.79</v>
          </cell>
        </row>
        <row r="7920">
          <cell r="A7920" t="str">
            <v>ED-48192</v>
          </cell>
          <cell r="B7920" t="str">
            <v>ALVENARIA DE VEDAÇÃO COM BLOCO DE CONCRETO, ESP. 14CM, PARA REVESTIMENTO, INCLUSIVE ARGAMASSA PARA ASSENTAMENTO</v>
          </cell>
          <cell r="C7920" t="str">
            <v>m2</v>
          </cell>
          <cell r="D7920">
            <v>62.25</v>
          </cell>
        </row>
        <row r="7921">
          <cell r="A7921" t="str">
            <v>ED-48196</v>
          </cell>
          <cell r="B7921" t="str">
            <v>ALVENARIA DE VEDAÇÃO COM BLOCO DE CONCRETO, ESP. 19CM, COM ACABAMENTO APARENTE, INCLUSIVE ARGAMASSA PARA ASSENTAMENTO</v>
          </cell>
          <cell r="C7921" t="str">
            <v>m2</v>
          </cell>
          <cell r="D7921">
            <v>81.05</v>
          </cell>
        </row>
        <row r="7922">
          <cell r="A7922" t="str">
            <v>ED-48193</v>
          </cell>
          <cell r="B7922" t="str">
            <v>ALVENARIA DE VEDAÇÃO COM BLOCO DE CONCRETO, ESP. 19CM, PARA REVESTIMENTO, INCLUSIVE ARGAMASSA PARA ASSENTAMENTO</v>
          </cell>
          <cell r="C7922" t="str">
            <v>m2</v>
          </cell>
          <cell r="D7922">
            <v>96.72</v>
          </cell>
        </row>
        <row r="7923">
          <cell r="A7923" t="str">
            <v>ED-48194</v>
          </cell>
          <cell r="B7923" t="str">
            <v>ALVENARIA DE VEDAÇÃO COM BLOCO DE CONCRETO, ESP. 9CM, COM ACABAMENTO APARENTE, INCLUSIVE ARGAMASSA PARA ASSENTAMENTO</v>
          </cell>
          <cell r="C7923" t="str">
            <v>m2</v>
          </cell>
          <cell r="D7923">
            <v>54.13</v>
          </cell>
        </row>
        <row r="7924">
          <cell r="A7924" t="str">
            <v>ED-48191</v>
          </cell>
          <cell r="B7924" t="str">
            <v>ALVENARIA DE VEDAÇÃO COM BLOCO DE CONCRETO, ESP. 9CM, PARA REVESTIMENTO, INCLUSIVE ARGAMASSA PARA ASSENTAMENTO</v>
          </cell>
          <cell r="C7924" t="str">
            <v>m2</v>
          </cell>
          <cell r="D7924">
            <v>61.58</v>
          </cell>
        </row>
        <row r="7925">
          <cell r="A7925" t="str">
            <v>ED-48201</v>
          </cell>
          <cell r="B7925" t="str">
            <v>ALVENARIA ESTRUTURAL COM BLOCO DE CONCRETO, ESP. 14CM, (FBK 4,5MPA), COM ACABAMENTO APARENTE, INCLUSIVE ARGAMASSA PARA ASSENTAMENTO</v>
          </cell>
          <cell r="C7925" t="str">
            <v>m2</v>
          </cell>
          <cell r="D7925">
            <v>58.28</v>
          </cell>
        </row>
        <row r="7926">
          <cell r="A7926" t="str">
            <v>ED-48198</v>
          </cell>
          <cell r="B7926" t="str">
            <v>ALVENARIA ESTRUTURAL COM BLOCO DE CONCRETO, ESP. 14CM, (FBK 4,5MPA), PARA REVESTIMENTO, INCLUSIVE ARGAMASSA PARA ASSENTAMENTO</v>
          </cell>
          <cell r="C7926" t="str">
            <v>m2</v>
          </cell>
          <cell r="D7926">
            <v>72.12</v>
          </cell>
        </row>
        <row r="7927">
          <cell r="A7927" t="str">
            <v>ED-48202</v>
          </cell>
          <cell r="B7927" t="str">
            <v>ALVENARIA ESTRUTURAL COM BLOCO DE CONCRETO, ESP. 19CM, (FBK 4,5MPA), COM ACABAMENTO APARENTE, INCLUSIVE ARGAMASSA PARA ASSENTAMENTO</v>
          </cell>
          <cell r="C7927" t="str">
            <v>m2</v>
          </cell>
          <cell r="D7927">
            <v>67.14</v>
          </cell>
        </row>
        <row r="7928">
          <cell r="A7928" t="str">
            <v>ED-48199</v>
          </cell>
          <cell r="B7928" t="str">
            <v>ALVENARIA ESTRUTURAL COM BLOCO DE CONCRETO, ESP. 19CM, (FBK 4,5MPA), PARA REVESTIMENTO, INCLUSIVE ARGAMASSA PARA ASSENTAMENTO</v>
          </cell>
          <cell r="C7928" t="str">
            <v>m2</v>
          </cell>
          <cell r="D7928">
            <v>84.56</v>
          </cell>
        </row>
        <row r="7929">
          <cell r="A7929" t="str">
            <v>ED-48200</v>
          </cell>
          <cell r="B7929" t="str">
            <v>ALVENARIA ESTRUTURAL COM BLOCO DE CONCRETO, ESP. 9CM, (FBK 4,5MPA), COM ACABAMENTO APARENTE, INCLUSIVE ARGAMASSA PARA ASSENTAMENTO</v>
          </cell>
          <cell r="C7929" t="str">
            <v>m2</v>
          </cell>
          <cell r="D7929">
            <v>47.22</v>
          </cell>
        </row>
        <row r="7930">
          <cell r="A7930" t="str">
            <v>ED-48197</v>
          </cell>
          <cell r="B7930" t="str">
            <v>ALVENARIA ESTRUTURAL COM BLOCO DE CONCRETO, ESP. 9CM, (FBK 4,5MPA), PARA REVESTIMENTO, INCLUSIVE ARGAMASSA PARA ASSENTAMENTO</v>
          </cell>
          <cell r="C7930" t="str">
            <v>m2</v>
          </cell>
          <cell r="D7930">
            <v>55.75</v>
          </cell>
        </row>
        <row r="7931">
          <cell r="A7931" t="str">
            <v>ED-48394</v>
          </cell>
          <cell r="B7931" t="str">
            <v>CINTA DE AMARRAÇÃO DE ALVENARIA COM BLOCO DE CONCRETO ESTRUTURAL, CANALETA TIPO "J", ESP. 14CM, (FBK 4,5MPA), COM ACABAMENTO APARENTE, INCLUSIVE ARGAMASSA PARA ASSENTAMENTO, EXCLUSIVE GRAUTE E ARMAÇÃO</v>
          </cell>
          <cell r="C7931" t="str">
            <v>m</v>
          </cell>
          <cell r="D7931">
            <v>20.12</v>
          </cell>
        </row>
        <row r="7932">
          <cell r="A7932" t="str">
            <v>ED-48393</v>
          </cell>
          <cell r="B7932" t="str">
            <v>CINTA DE AMARRAÇÃO DE ALVENARIA COM BLOCO DE CONCRETO ESTRUTURAL, CANALETA TIPO "J", ESP. 14CM, (FBK 4,5MPA), PARA REVESTIMENTO, INCLUSIVE ARGAMASSA PARA ASSENTAMENTO, EXCLUSIVE GRAUTE E ARMAÇÃO</v>
          </cell>
          <cell r="C7932" t="str">
            <v>m</v>
          </cell>
          <cell r="D7932">
            <v>17.22</v>
          </cell>
        </row>
        <row r="7933">
          <cell r="A7933" t="str">
            <v>ED-48391</v>
          </cell>
          <cell r="B7933" t="str">
            <v>CINTA DE AMARRAÇÃO DE ALVENARIA COM BLOCO DE CONCRETO ESTRUTURAL, CANALETA TIPO "U", ESP. 14CM, (FBK 4,5MPA), COM ACABAMENTO APARENTE, INCLUSIVE ARGAMASSA PARA ASSENTAMENTO, EXCLUSIVE GRAUTE E ARMAÇÃO</v>
          </cell>
          <cell r="C7933" t="str">
            <v>m</v>
          </cell>
          <cell r="D7933">
            <v>18</v>
          </cell>
        </row>
        <row r="7934">
          <cell r="A7934" t="str">
            <v>ED-48388</v>
          </cell>
          <cell r="B7934" t="str">
            <v>CINTA DE AMARRAÇÃO DE ALVENARIA COM BLOCO DE CONCRETO ESTRUTURAL, CANALETA TIPO "U", ESP. 14CM, (FBK 4,5MPA), PARA REVESTIMENTO, INCLUSIVE ARGAMASSA PARA ASSENTAMENTO, EXCLUSIVE GRAUTE E ARMAÇÃO</v>
          </cell>
          <cell r="C7934" t="str">
            <v>m</v>
          </cell>
          <cell r="D7934">
            <v>24.23</v>
          </cell>
        </row>
        <row r="7935">
          <cell r="A7935" t="str">
            <v>ED-48392</v>
          </cell>
          <cell r="B7935" t="str">
            <v>CINTA DE AMARRAÇÃO DE ALVENARIA COM BLOCO DE CONCRETO ESTRUTURAL, CANALETA TIPO "U", ESP. 19CM, (FBK 4,5MPA), COM ACABAMENTO APARENTE, INCLUSIVE ARGAMASSA PARA ASSENTAMENTO, EXCLUSIVE GRAUTE E ARMAÇÃO</v>
          </cell>
          <cell r="C7935" t="str">
            <v>m</v>
          </cell>
          <cell r="D7935">
            <v>26.05</v>
          </cell>
        </row>
        <row r="7936">
          <cell r="A7936" t="str">
            <v>ED-48389</v>
          </cell>
          <cell r="B7936" t="str">
            <v>CINTA DE AMARRAÇÃO DE ALVENARIA COM BLOCO DE CONCRETO ESTRUTURAL, CANALETA TIPO "U", ESP. 19CM, (FBK 4,5MPA), PARA REVESTIMENTO, INCLUSIVE ARGAMASSA PARA ASSENTAMENTO, EXCLUSIVE GRAUTE E ARMAÇÃO</v>
          </cell>
          <cell r="C7936" t="str">
            <v>m</v>
          </cell>
          <cell r="D7936">
            <v>20.58</v>
          </cell>
        </row>
        <row r="7937">
          <cell r="A7937" t="str">
            <v>ED-48390</v>
          </cell>
          <cell r="B7937" t="str">
            <v>CINTA DE AMARRAÇÃO DE ALVENARIA COM BLOCO DE CONCRETO ESTRUTURAL, CANALETA TIPO "U", ESP. 9CM, (FBK 4,5MPA), COM ACABAMENTO APARENTE, INCLUSIVE ARGAMASSA PARA ASSENTAMENTO, EXCLUSIVE GRAUTE E ARMAÇÃO</v>
          </cell>
          <cell r="C7937" t="str">
            <v>m</v>
          </cell>
          <cell r="D7937">
            <v>15.67</v>
          </cell>
        </row>
        <row r="7938">
          <cell r="A7938" t="str">
            <v>ED-48387</v>
          </cell>
          <cell r="B7938" t="str">
            <v>CINTA DE AMARRAÇÃO DE ALVENARIA COM BLOCO DE CONCRETO ESTRUTURAL, CANALETA TIPO "U", ESP. 9CM, (FBK 4,5MPA), PARA REVESTIMENTO, INCLUSIVE ARGAMASSA PARA ASSENTAMENTO, EXCLUSIVE GRAUTE E ARMAÇÃO</v>
          </cell>
          <cell r="C7938" t="str">
            <v>m</v>
          </cell>
          <cell r="D7938">
            <v>15.05</v>
          </cell>
        </row>
        <row r="7939">
          <cell r="A7939" t="str">
            <v>ED-48203</v>
          </cell>
          <cell r="B7939" t="str">
            <v>ALVENARIA DE VEDAÇÃO COM BLOCOS DE CONCRETO CELULAR AUTOCLAVADO (CCA), ESP. 10CM, INCLUSIVE ARGAMASSA INDUSTRIALIZADA PARA ASSENTAMENTO</v>
          </cell>
          <cell r="C7939" t="str">
            <v>m2</v>
          </cell>
          <cell r="D7939">
            <v>77.35</v>
          </cell>
        </row>
        <row r="7940">
          <cell r="A7940" t="str">
            <v>ED-48204</v>
          </cell>
          <cell r="B7940" t="str">
            <v>ALVENARIA DE VEDAÇÃO COM BLOCOS DE CONCRETO CELULAR AUTOCLAVADO (CCA), ESP. 15CM, INCLUSIVE ARGAMASSA INDUSTRIALIZADA PARA ASSENTAMENTO</v>
          </cell>
          <cell r="C7940" t="str">
            <v>m2</v>
          </cell>
          <cell r="D7940">
            <v>121.5</v>
          </cell>
        </row>
        <row r="7941">
          <cell r="A7941" t="str">
            <v>ED-48205</v>
          </cell>
          <cell r="B7941" t="str">
            <v>ALVENARIA DE VEDAÇÃO COM BLOCOS DE CONCRETO CELULAR AUTOCLAVADO (CCA), ESP. 20CM, INCLUSIVE ARGAMASSA INDUSTRIALIZADA PARA ASSENTAMENTO</v>
          </cell>
          <cell r="C7941" t="str">
            <v>m2</v>
          </cell>
          <cell r="D7941">
            <v>156.25</v>
          </cell>
        </row>
        <row r="7942">
          <cell r="A7942" t="str">
            <v>ED-48213</v>
          </cell>
          <cell r="B7942" t="str">
            <v>ALVENARIA DE BLOCO DE CONCRETO CHEIO COM ARMAÇÃO, EM CONCRETO COM FCK 15MPA , ESP. 14CM, PARA REVESTIMENTO, INCLUSIVE ARGAMASSA PARA ASSENTAMENTO (DETALHE D - CADERNO SEDS)</v>
          </cell>
          <cell r="C7942" t="str">
            <v>m2</v>
          </cell>
          <cell r="D7942">
            <v>210.64</v>
          </cell>
        </row>
        <row r="7943">
          <cell r="A7943" t="str">
            <v>ED-48214</v>
          </cell>
          <cell r="B7943" t="str">
            <v>ALVENARIA DE BLOCO DE CONCRETO CHEIO COM ARMAÇÃO, EM CONCRETO COM FCK 15MPA , ESP. 19CM, PARA REVESTIMENTO, INCLUSIVE ARGAMASSA PARA ASSENTAMENTO (DETALHE D - CADERNO SEDS)</v>
          </cell>
          <cell r="C7943" t="str">
            <v>m2</v>
          </cell>
          <cell r="D7943">
            <v>252.56</v>
          </cell>
        </row>
        <row r="7944">
          <cell r="A7944" t="str">
            <v>ED-48212</v>
          </cell>
          <cell r="B7944" t="str">
            <v>ALVENARIA DE BLOCO DE CONCRETO CHEIO COM ARMAÇÃO, EM CONCRETO COM FCK 15MPA , ESP. 9CM, PARA REVESTIMENTO, INCLUSIVE ARGAMASSA PARA ASSENTAMENTO (DETALHE D - CADERNO SEDS)</v>
          </cell>
          <cell r="C7944" t="str">
            <v>m2</v>
          </cell>
          <cell r="D7944">
            <v>164.79</v>
          </cell>
        </row>
        <row r="7945">
          <cell r="A7945" t="str">
            <v>ED-48219</v>
          </cell>
          <cell r="B7945" t="str">
            <v>ALVENARIA DE BLOCO DE CONCRETO CHEIO SEM ARMAÇÃO, EM CONCRETO COM FCK DE 20MPA , ESP. 14CM, PARA REVESTIMENTO, INCLUSIVE ARGAMASSA PARA ASSENTAMENTO (DETALHE D - CADERNO SEDS)</v>
          </cell>
          <cell r="C7945" t="str">
            <v>m2</v>
          </cell>
          <cell r="D7945">
            <v>139.29</v>
          </cell>
        </row>
        <row r="7946">
          <cell r="A7946" t="str">
            <v>ED-48220</v>
          </cell>
          <cell r="B7946" t="str">
            <v>ALVENARIA DE BLOCO DE CONCRETO CHEIO SEM ARMAÇÃO, EM CONCRETO COM FCK DE 20MPA , ESP. 19CM, PARA REVESTIMENTO, INCLUSIVE ARGAMASSA PARA ASSENTAMENTO (DETALHE D - CADERNO SEDS)</v>
          </cell>
          <cell r="C7946" t="str">
            <v>m2</v>
          </cell>
          <cell r="D7946">
            <v>182.27</v>
          </cell>
        </row>
        <row r="7947">
          <cell r="A7947" t="str">
            <v>ED-48218</v>
          </cell>
          <cell r="B7947" t="str">
            <v>ALVENARIA DE BLOCO DE CONCRETO CHEIO SEM ARMAÇÃO, EM CONCRETO COM FCK DE 20MPA , ESP. 9CM, PARA REVESTIMENTO, INCLUSIVE ARGAMASSA PARA ASSENTAMENTO (DETALHE D - CADERNO SEDS)</v>
          </cell>
          <cell r="C7947" t="str">
            <v>m2</v>
          </cell>
          <cell r="D7947">
            <v>92.39</v>
          </cell>
        </row>
        <row r="7948">
          <cell r="A7948" t="str">
            <v>ED-48216</v>
          </cell>
          <cell r="B7948" t="str">
            <v>ALVENARIA DE BLOCO DE CONCRETO CHEIO SEM ARMAÇÃO, EM CONCRETO COM FCK 15MPA , ESP. 14CM, PARA REVESTIMENTO, INCLUSIVE ARGAMASSA PARA ASSENTAMENTO (DETALHE D - CADERNO SEDS)</v>
          </cell>
          <cell r="C7948" t="str">
            <v>m2</v>
          </cell>
          <cell r="D7948">
            <v>136.97</v>
          </cell>
        </row>
        <row r="7949">
          <cell r="A7949" t="str">
            <v>ED-48217</v>
          </cell>
          <cell r="B7949" t="str">
            <v>ALVENARIA DE BLOCO DE CONCRETO CHEIO SEM ARMAÇÃO, EM CONCRETO COM FCK 15MPA , ESP. 19CM, PARA REVESTIMENTO, INCLUSIVE ARGAMASSA PARA ASSENTAMENTO (DETALHE D - CADERNO SEDS)</v>
          </cell>
          <cell r="C7949" t="str">
            <v>m2</v>
          </cell>
          <cell r="D7949">
            <v>178.89</v>
          </cell>
        </row>
        <row r="7950">
          <cell r="A7950" t="str">
            <v>ED-48215</v>
          </cell>
          <cell r="B7950" t="str">
            <v>ALVENARIA DE BLOCO DE CONCRETO CHEIO SEM ARMAÇÃO, EM CONCRETO COM FCK 15MPA , ESP. 9CM, PARA REVESTIMENTO, INCLUSIVE ARGAMASSA PARA ASSENTAMENTO (DETALHE D - CADERNO SEDS)</v>
          </cell>
          <cell r="C7950" t="str">
            <v>m2</v>
          </cell>
          <cell r="D7950">
            <v>91.12</v>
          </cell>
        </row>
        <row r="7951">
          <cell r="A7951" t="str">
            <v>ED-48208</v>
          </cell>
          <cell r="B7951" t="str">
            <v>ALVENARIA DE ELEMENTO VAZADO,  COBOGÓ DE CONCRETO (20X40CM), ESP. 10CM, TIPO VENEZIANA COM ACABAMENTO APARENTE, INCLUSIVE ARGAMASSA PARA ASSENTAMENTO</v>
          </cell>
          <cell r="C7951" t="str">
            <v>m2</v>
          </cell>
          <cell r="D7951">
            <v>93</v>
          </cell>
        </row>
        <row r="7952">
          <cell r="A7952" t="str">
            <v>ED-48207</v>
          </cell>
          <cell r="B7952" t="str">
            <v>ALVENARIA DE ELEMENTO VAZADO,  COBOGÓ DE CONCRETO (20X40CM), ESP. 20CM, TIPO VENEZIANA COM ACABAMENTO APARENTE, INCLUSIVE ARGAMASSA PARA ASSENTAMENTO</v>
          </cell>
          <cell r="C7952" t="str">
            <v>m2</v>
          </cell>
          <cell r="D7952">
            <v>95.9</v>
          </cell>
        </row>
        <row r="7953">
          <cell r="A7953" t="str">
            <v>ED-48206</v>
          </cell>
          <cell r="B7953" t="str">
            <v>ALVENARIA DE ELEMENTO VAZADO, COBOGÓ CERÂMICO (18X18CM), ESP. 7CM, COM ACABAMENTO APARENTE, INCLUSIVE ARGAMASSA PARA ASSENTAMENTO</v>
          </cell>
          <cell r="C7953" t="str">
            <v>m2</v>
          </cell>
          <cell r="D7953">
            <v>84.68</v>
          </cell>
        </row>
        <row r="7954">
          <cell r="A7954" t="str">
            <v>ED-48235</v>
          </cell>
          <cell r="B7954" t="str">
            <v>ALVENARIA DE ELEMENTO VAZADO DE VIDRO,  BLOCO DE VIDRO (10X20CM), ESP. 10CM, TIPO CAPELA, INCLUSIVE ARGAMASSA PARA ASSENTAMENTO E REJUNTAMENTO</v>
          </cell>
          <cell r="C7954" t="str">
            <v>m2</v>
          </cell>
          <cell r="D7954">
            <v>1509.2</v>
          </cell>
        </row>
        <row r="7955">
          <cell r="A7955" t="str">
            <v>ED-48236</v>
          </cell>
          <cell r="B7955" t="str">
            <v>ALVENARIA DE ELEMENTO VAZADO DE VIDRO,  BLOCO DE VIDRO (10X20CM), ESP. 10CM, TIPO RIO, INCLUSIVE ARGAMASSA PARA ASSENTAMENTO E REJUNTAMENTO</v>
          </cell>
          <cell r="C7955" t="str">
            <v>m2</v>
          </cell>
          <cell r="D7955">
            <v>1504.08</v>
          </cell>
        </row>
        <row r="7956">
          <cell r="A7956" t="str">
            <v>ED-48234</v>
          </cell>
          <cell r="B7956" t="str">
            <v>ALVENARIA DE VEDAÇÃO COM BLOCO DE VIDRO (19X19CM), ESP. 8CM, TIPO ONDULADO, INCLUSIVE ARGAMASSA PARA ASSENTAMENTO E REJUTAMENTO</v>
          </cell>
          <cell r="C7956" t="str">
            <v>m2</v>
          </cell>
          <cell r="D7956">
            <v>432.33</v>
          </cell>
        </row>
        <row r="7957">
          <cell r="A7957" t="str">
            <v>ED-8346</v>
          </cell>
          <cell r="B7957" t="str">
            <v>ENCUNHAMENTO DE ALVENARIA DE VEDAÇÃO COM ARGAMASSA, INCLUSIVE ADITIVO EXPANSOR PARA ENCUNHAMENTO</v>
          </cell>
          <cell r="C7957" t="str">
            <v>m</v>
          </cell>
          <cell r="D7957">
            <v>6.17</v>
          </cell>
        </row>
        <row r="7958">
          <cell r="A7958" t="str">
            <v>ED-48397</v>
          </cell>
          <cell r="B7958" t="str">
            <v>ENCUNHAMENTO DE ALVENARIA DE VEDAÇÃO COM ESPUMA DE POLIURETANO EXPANSIVA</v>
          </cell>
          <cell r="C7958" t="str">
            <v>m</v>
          </cell>
          <cell r="D7958">
            <v>9.27</v>
          </cell>
        </row>
        <row r="7959">
          <cell r="A7959" t="str">
            <v>ED-9906</v>
          </cell>
          <cell r="B7959" t="str">
            <v>CONTRAVERGA EM CONCRETO ESTRUTURAL PARA VÃOS ACIMA DE 150CM, PREPARADO EM OBRA COM BETONEIRA, CONTROLE "A", COM FCK 20 MPA, MOLDADA IN LOCO, INCLUSIVE ARMAÇÃO</v>
          </cell>
          <cell r="C7959" t="str">
            <v>m3</v>
          </cell>
          <cell r="D7959">
            <v>3083.9</v>
          </cell>
        </row>
        <row r="7960">
          <cell r="A7960" t="str">
            <v>ED-9903</v>
          </cell>
          <cell r="B7960" t="str">
            <v>CONTRAVERGA EM CONCRETO ESTRUTURAL PARA VÃOS DE ATÉ 150CM, PREPARADO EM OBRA COM BETONEIRA, CONTROLE "A", COM FCK 20 MPA, MOLDADA IN LOCO, INCLUSIVE ARMAÇÃO</v>
          </cell>
          <cell r="C7960" t="str">
            <v>m3</v>
          </cell>
          <cell r="D7960">
            <v>2851.86</v>
          </cell>
        </row>
        <row r="7961">
          <cell r="A7961" t="str">
            <v>ED-9907</v>
          </cell>
          <cell r="B7961" t="str">
            <v>VERGA EM CONCRETO ESTRUTURAL PARA VÃOS ACIMA DE 150CM, PREPARADO EM OBRA COM BETONEIRA, CONTROLE "A", COM FCK 20 MPA, MOLDADA IN LOCO, INCLUSIVE ARMAÇÃO</v>
          </cell>
          <cell r="C7961" t="str">
            <v>m3</v>
          </cell>
          <cell r="D7961">
            <v>3083.9</v>
          </cell>
        </row>
        <row r="7962">
          <cell r="A7962" t="str">
            <v>ED-9904</v>
          </cell>
          <cell r="B7962" t="str">
            <v>VERGA EM CONCRETO ESTRUTURAL PARA VÃOS DE ATÉ 150CM, PREPARADO EM OBRA COM BETONEIRA, CONTROLE "A", COM FCK 20 MPA, MOLDADA IN LOCO, INCLUSIVE ARMAÇÃO</v>
          </cell>
          <cell r="C7962" t="str">
            <v>m3</v>
          </cell>
          <cell r="D7962">
            <v>2851.86</v>
          </cell>
        </row>
        <row r="7963">
          <cell r="A7963" t="str">
            <v>ED-48210</v>
          </cell>
          <cell r="B7963" t="str">
            <v>PAREDE EM CHAPA DE GESSO ACARTONADO (DRYWALL), DIVISÃO ENTRE ÁREAS SECA E ÚMIDA DE UMA MESMA UNIDADE (ST/RU), ESP. 115 MM, INCLUSIVE MONTANTES, GUIAS E ACESSÓRIOS, EXCLUSIVE ISOLANTE TÉRMICO/ACÚSTICO</v>
          </cell>
          <cell r="C7963" t="str">
            <v>m2</v>
          </cell>
          <cell r="D7963">
            <v>94.86</v>
          </cell>
        </row>
        <row r="7964">
          <cell r="A7964" t="str">
            <v>ED-48209</v>
          </cell>
          <cell r="B7964" t="str">
            <v>PAREDE EM CHAPA DE GESSO ACARTONADO (DRYWALL), DIVISÃO ENTRE ÁREAS SECAS DE UMA MESMA UNIDADE (ST/ST), ESP. 115 MM, INCLUSIVE MONTANTES, GUIAS E ACESSÓRIOS, EXCLUSIVE ISOLANTE TÉRMICO/ACÚSTICO</v>
          </cell>
          <cell r="C7964" t="str">
            <v>m2</v>
          </cell>
          <cell r="D7964">
            <v>89.81</v>
          </cell>
        </row>
        <row r="7965">
          <cell r="A7965" t="str">
            <v>ED-48211</v>
          </cell>
          <cell r="B7965" t="str">
            <v>PAREDE EM CHAPA DE GESSO ACARTONADO (DRYWALL), DIVISÃO ENTRE ÁREAS UMIDAS DE UMA MESMA UNIDADE (RU/RU), ESP. 115 MM, INCLUSIVE MONTANTES, GUIAS E ACESSÓRIOS, EXCLUSIVE ISOLANTE TÉRMICO/ACÚSTICO</v>
          </cell>
          <cell r="C7965" t="str">
            <v>m2</v>
          </cell>
          <cell r="D7965">
            <v>99.91</v>
          </cell>
        </row>
        <row r="7966">
          <cell r="A7966" t="str">
            <v>ED-48536</v>
          </cell>
          <cell r="B7966" t="str">
            <v>DIVISÓRIA EM PAINEL REMOVÍVEL, NÚCLEO COMPENSADO NAVAL - P. AÇO TIPO C</v>
          </cell>
          <cell r="C7966" t="str">
            <v>m2</v>
          </cell>
          <cell r="D7966">
            <v>98.46</v>
          </cell>
        </row>
        <row r="7967">
          <cell r="A7967" t="str">
            <v>ED-48537</v>
          </cell>
          <cell r="B7967" t="str">
            <v>DIVISÓRIA EM PAINEL REMOVÍVEL, NÚCLEO COMPENSADO NAVAL - P. ALUMÍNIO TIPO C</v>
          </cell>
          <cell r="C7967" t="str">
            <v>m2</v>
          </cell>
          <cell r="D7967">
            <v>97.02</v>
          </cell>
        </row>
        <row r="7968">
          <cell r="A7968" t="str">
            <v>ED-48532</v>
          </cell>
          <cell r="B7968" t="str">
            <v>DIVISÓRIA EM ARDÓSIA E = 3 CM, INCLUSIVE FERRAGENS EM LATÃO CROMADO</v>
          </cell>
          <cell r="C7968" t="str">
            <v>m2</v>
          </cell>
          <cell r="D7968">
            <v>295.67</v>
          </cell>
        </row>
        <row r="7969">
          <cell r="A7969" t="str">
            <v>ED-48535</v>
          </cell>
          <cell r="B7969" t="str">
            <v>DIVISÓRIA EM ARDÓSIA E = 3 CM, INCLUSIVE PERFIS EM CHAPA 18</v>
          </cell>
          <cell r="C7969" t="str">
            <v>m2</v>
          </cell>
          <cell r="D7969">
            <v>222.23</v>
          </cell>
        </row>
        <row r="7970">
          <cell r="A7970" t="str">
            <v>ED-48533</v>
          </cell>
          <cell r="B7970" t="str">
            <v>DIVISÓRIA EM GRANITO CINZA ANDORINHA E = 3 CM, INCLUSIVE FERRAGENS EM LATÃO CROMADO</v>
          </cell>
          <cell r="C7970" t="str">
            <v>m2</v>
          </cell>
          <cell r="D7970">
            <v>624.32</v>
          </cell>
        </row>
        <row r="7971">
          <cell r="A7971" t="str">
            <v>ED-48531</v>
          </cell>
          <cell r="B7971" t="str">
            <v>DIVISÓRIA EM MÁRMORE BRANCO E = 3 CM, INCLUSIVE FERRAGENS EM LATÃO CROMADO</v>
          </cell>
          <cell r="C7971" t="str">
            <v>m2</v>
          </cell>
          <cell r="D7971">
            <v>555.51</v>
          </cell>
        </row>
        <row r="7972">
          <cell r="A7972" t="str">
            <v>ED-48534</v>
          </cell>
          <cell r="B7972" t="str">
            <v>DIVISÓRIA EM MARMORITE E = 3 CM, INCLUSIVE FERRAGENS EM LATÃO CROMADO</v>
          </cell>
          <cell r="C7972" t="str">
            <v>m2</v>
          </cell>
          <cell r="D7972">
            <v>527.71</v>
          </cell>
        </row>
        <row r="7973">
          <cell r="A7973" t="str">
            <v>ED-13926</v>
          </cell>
          <cell r="B7973" t="str">
            <v>FERRAGENS PARA PORTA METÁLICA, DE CORRER, COM DUAS (2) FOLHAS, BATENTE COM ALTURA MÁXIMA DE 2,3M, INCLUSIVE FECHADURA, MODELO BICO PAPAGAIO, ROLDANA INFERIOR E SUPERIOR, MODELO TIPO U, COM CAPACIDADE PARA 360KG, FORNECIMENTO, ACESSÓRIOS E INSTALAÇÃO, EXCLUSIVE PORTA METÁLICA</v>
          </cell>
          <cell r="C7973" t="str">
            <v>un</v>
          </cell>
          <cell r="D7973">
            <v>421.06</v>
          </cell>
        </row>
        <row r="7974">
          <cell r="A7974" t="str">
            <v>ED-50951</v>
          </cell>
          <cell r="B7974" t="str">
            <v>FORNECIMENTO E ASSENTAMENTO DE GRADE FIXA DE FERRO, PARA PROTEÇÃO DE JANELAS</v>
          </cell>
          <cell r="C7974" t="str">
            <v>m2</v>
          </cell>
          <cell r="D7974">
            <v>341.45</v>
          </cell>
        </row>
        <row r="7975">
          <cell r="A7975" t="str">
            <v>ED-7576</v>
          </cell>
          <cell r="B7975" t="str">
            <v>FORNECIMENTO E ASSENTAMENTO DE PORTA EM ALUMÍNIO, TIPO VENEZIANA, DE ABRIR, ACABAMENTO ANODIZADO NATURAL, INCLUSIVE FECHADURA E MARCO</v>
          </cell>
          <cell r="C7975" t="str">
            <v>m2</v>
          </cell>
          <cell r="D7975">
            <v>675.77</v>
          </cell>
        </row>
        <row r="7976">
          <cell r="A7976" t="str">
            <v>ED-23034</v>
          </cell>
          <cell r="B7976" t="str">
            <v>PORTA METÁLICA, TIPO DE ABRIR, COM UMA (1) FOLHA, EM CHAPA GALVANIZADA LAMBRIL, MODELO QUADRADO, INCLUSIVE PINTURA ANTICORROSIVA A BASE DE ÓXIDO DE FERRO (ZARCÃO), UMA (1) DEMÃO, FORNECIMENTO E ASSENTAMENTO, EXCLUSIVE FECHADURA E DOBRADIÇA</v>
          </cell>
          <cell r="C7976" t="str">
            <v>m2</v>
          </cell>
          <cell r="D7976">
            <v>378.61</v>
          </cell>
        </row>
        <row r="7977">
          <cell r="A7977" t="str">
            <v>ED-13908</v>
          </cell>
          <cell r="B7977" t="str">
            <v>PORTA METÁLICA, TIPO DE CORRER, COM DUAS (2) FOLHAS, EM CHAPA GALVANIZADA LAMBRIL, MODELO ONDULADA, INCLUSIVE FORNECIMENTO, ASSENTAMENTO, PERFIS PARA MARCO E PINTURA ANTICORROSIVA COM UMA (1) DEMÃO, EXCLUSIVE FECHADURA E ROLDANAS</v>
          </cell>
          <cell r="C7977" t="str">
            <v>m2</v>
          </cell>
          <cell r="D7977">
            <v>394.94</v>
          </cell>
        </row>
        <row r="7978">
          <cell r="A7978" t="str">
            <v>ED-13888</v>
          </cell>
          <cell r="B7978" t="str">
            <v>PORTA METÁLICA, TIPO DE CORRER, COM UMA (1) FOLHA, EM CHAPA GALVANIZADA LAMBRIL, MODELO ONDULADA, INCLUSIVE FORNECIMENTO, ASSENTAMENTO, PERFIS PARA MARCO E PINTURA ANTICORROSIVA COM UMA (1) DEMÃO, EXCLUSIVE FECHADURA E ROLDANAS</v>
          </cell>
          <cell r="C7978" t="str">
            <v>m2</v>
          </cell>
          <cell r="D7978">
            <v>374.89</v>
          </cell>
        </row>
        <row r="7979">
          <cell r="A7979" t="str">
            <v>ED-23035</v>
          </cell>
          <cell r="B7979" t="str">
            <v>PORTA METÁLICA VENEZIANA, TIPO DE ABRIR, COM UMA (1) FOLHA, EM PERFIL VENEZIANA ENRIJECIDO, INCLUSIVE PINTURA ANTICORROSIVA A BASE DE ÓXIDO DE FERRO (ZARCÃO), UMA (1) DEMÃO, FORNECIMENTO E ASSENTAMENTO, EXCLUSIVE FECHADURA E DOBRADIÇA</v>
          </cell>
          <cell r="C7979" t="str">
            <v>m2</v>
          </cell>
          <cell r="D7979">
            <v>388.19</v>
          </cell>
        </row>
        <row r="7980">
          <cell r="A7980" t="str">
            <v>ED-50982</v>
          </cell>
          <cell r="B7980" t="str">
            <v>PORTÃO DE FERRO PADRÃO, EM CHAPA (TIPO LAMBRI), COLOCADO COM CADEADO</v>
          </cell>
          <cell r="C7980" t="str">
            <v>m2</v>
          </cell>
          <cell r="D7980">
            <v>400.98</v>
          </cell>
        </row>
        <row r="7981">
          <cell r="A7981" t="str">
            <v>ED-50983</v>
          </cell>
          <cell r="B7981" t="str">
            <v>PORTÃO DE GRADE COLOCADO COM CADEADO</v>
          </cell>
          <cell r="C7981" t="str">
            <v>m2</v>
          </cell>
          <cell r="D7981">
            <v>377.56</v>
          </cell>
        </row>
        <row r="7982">
          <cell r="A7982" t="str">
            <v>ED-50984</v>
          </cell>
          <cell r="B7982" t="str">
            <v>PORTÃO DE TUBO DE FERRO COLOCADO COM CADEADO</v>
          </cell>
          <cell r="C7982" t="str">
            <v>m2</v>
          </cell>
          <cell r="D7982">
            <v>429.45</v>
          </cell>
        </row>
        <row r="7983">
          <cell r="A7983" t="str">
            <v>ED-50985</v>
          </cell>
          <cell r="B7983" t="str">
            <v>PORTÃO EM PERFIL E CHAPA METÁLICA COLOCADO COM CADEADO</v>
          </cell>
          <cell r="C7983" t="str">
            <v>m2</v>
          </cell>
          <cell r="D7983">
            <v>509.54</v>
          </cell>
        </row>
        <row r="7984">
          <cell r="A7984" t="str">
            <v>ED-50986</v>
          </cell>
          <cell r="B7984" t="str">
            <v>PORTÃO EM TUBO GALVANIZADO 2 1/2" COM TELA FIO 12 # 1/2"</v>
          </cell>
          <cell r="C7984" t="str">
            <v>m2</v>
          </cell>
          <cell r="D7984">
            <v>528.3</v>
          </cell>
        </row>
        <row r="7985">
          <cell r="A7985" t="str">
            <v>ED-50961</v>
          </cell>
          <cell r="B7985" t="str">
            <v>FORNECIMENTO E ASSENTAMENTO DE JANELA DE ALUMÍNIO, LINHA SUPREMA ACABAMENTO ANODIZADO, TIPO BASCULA COM CONTRAMARCO, INCLUSIVE FORNECIMENTO DE VIDRO LISO DE 4MM, FERRAGENS E ACESSÓRIOS</v>
          </cell>
          <cell r="C7985" t="str">
            <v>m2</v>
          </cell>
          <cell r="D7985">
            <v>715.2</v>
          </cell>
        </row>
        <row r="7986">
          <cell r="A7986" t="str">
            <v>ED-50962</v>
          </cell>
          <cell r="B7986" t="str">
            <v>FORNECIMENTO E ASSENTAMENTO DE JANELA DE ALUMÍNIO, LINHA SUPREMA ACABAMENTO ANODIZADO, TIPO CORRER COM CONTRAMARCO, INCLUSIVE FORNECIMENTO DE VIDRO LISO DE 4MM, FERRAGENS E ACESSÓRIOS</v>
          </cell>
          <cell r="C7986" t="str">
            <v>m2</v>
          </cell>
          <cell r="D7986">
            <v>736.8</v>
          </cell>
        </row>
        <row r="7987">
          <cell r="A7987" t="str">
            <v>ED-50963</v>
          </cell>
          <cell r="B7987" t="str">
            <v>FORNECIMENTO E ASSENTAMENTO DE JANELA DE ALUMÍNIO, LINHA SUPREMA ACABAMENTO ANODIZADO, TIPO CORRER, 2 FOLHAS COM CONTRAMARCO, INCLUSIVE FORNECIMENTO DE VIDRO LISO DE 4MM, FERRAGENS E ACESSÓRIOS</v>
          </cell>
          <cell r="C7987" t="str">
            <v>m2</v>
          </cell>
          <cell r="D7987">
            <v>736.8</v>
          </cell>
        </row>
        <row r="7988">
          <cell r="A7988" t="str">
            <v>ED-50964</v>
          </cell>
          <cell r="B7988" t="str">
            <v>FORNECIMENTO E ASSENTAMENTO DE JANELA DE ALUMÍNIO, LINHA SUPREMA ACABAMENTO ANODIZADO, TIPO MAXIM-AR COM CONTRAMARCO, INCLUSIVE FORNECIMENTO DE VIDRO LISO DE 4MM, FERRAGENS E ACESSÓRIOS</v>
          </cell>
          <cell r="C7988" t="str">
            <v>m2</v>
          </cell>
          <cell r="D7988">
            <v>752.61</v>
          </cell>
        </row>
        <row r="7989">
          <cell r="A7989" t="str">
            <v>ED-50931</v>
          </cell>
          <cell r="B7989" t="str">
            <v>ASSENTAMENTO DE JANELAS METÁLICAS BASCULANTE OU FIXA</v>
          </cell>
          <cell r="C7989" t="str">
            <v>m2</v>
          </cell>
          <cell r="D7989">
            <v>89.24</v>
          </cell>
        </row>
        <row r="7990">
          <cell r="A7990" t="str">
            <v>ED-50932</v>
          </cell>
          <cell r="B7990" t="str">
            <v>ASSENTAMENTO DE JANELAS METÁLICAS DE CORRER E MAXIM-AR</v>
          </cell>
          <cell r="C7990" t="str">
            <v>m2</v>
          </cell>
          <cell r="D7990">
            <v>144.97</v>
          </cell>
        </row>
        <row r="7991">
          <cell r="A7991" t="str">
            <v>ED-50934</v>
          </cell>
          <cell r="B7991" t="str">
            <v>ASSENTAMENTO DE PORTA DE METÁLICA UMA (1) OU DUAS (2) FOLHAS</v>
          </cell>
          <cell r="C7991" t="str">
            <v>m2</v>
          </cell>
          <cell r="D7991">
            <v>58.55</v>
          </cell>
        </row>
        <row r="7992">
          <cell r="A7992" t="str">
            <v>ED-50930</v>
          </cell>
          <cell r="B7992" t="str">
            <v>FORNECIMENTO E ASSENTAMENTO DE CAIXILHO FIXO DE FERRO COM TELA CORRUGADA # 15 mm FIO 12</v>
          </cell>
          <cell r="C7992" t="str">
            <v>m2</v>
          </cell>
          <cell r="D7992">
            <v>255.63</v>
          </cell>
        </row>
        <row r="7993">
          <cell r="A7993" t="str">
            <v>ED-50954</v>
          </cell>
          <cell r="B7993" t="str">
            <v>FORNECIMENTO E ASSENTAMENTO DE JANELA BASCULANTE DE FERRO</v>
          </cell>
          <cell r="C7993" t="str">
            <v>m2</v>
          </cell>
          <cell r="D7993">
            <v>457.63</v>
          </cell>
        </row>
        <row r="7994">
          <cell r="A7994" t="str">
            <v>ED-50957</v>
          </cell>
          <cell r="B7994" t="str">
            <v>FORNECIMENTO E ASSENTAMENTO DE JANELA BASCULANTE EM METALON</v>
          </cell>
          <cell r="C7994" t="str">
            <v>m2</v>
          </cell>
          <cell r="D7994">
            <v>479.47</v>
          </cell>
        </row>
        <row r="7995">
          <cell r="A7995" t="str">
            <v>ED-50955</v>
          </cell>
          <cell r="B7995" t="str">
            <v>FORNECIMENTO E ASSENTAMENTO DE JANELA DE CORRER EM FERRO</v>
          </cell>
          <cell r="C7995" t="str">
            <v>m2</v>
          </cell>
          <cell r="D7995">
            <v>535.73</v>
          </cell>
        </row>
        <row r="7996">
          <cell r="A7996" t="str">
            <v>ED-50958</v>
          </cell>
          <cell r="B7996" t="str">
            <v>FORNECIMENTO E ASSENTAMENTO DE JANELA DE CORRER EM METALON</v>
          </cell>
          <cell r="C7996" t="str">
            <v>m2</v>
          </cell>
          <cell r="D7996">
            <v>541.48</v>
          </cell>
        </row>
        <row r="7997">
          <cell r="A7997" t="str">
            <v>ED-50956</v>
          </cell>
          <cell r="B7997" t="str">
            <v>FORNECIMENTO E ASSENTAMENTO DE JANELA EM FERRO, TIPO MAXIM-AR, INCLUSIVE FERRAGENS E ACESSÓRIOS</v>
          </cell>
          <cell r="C7997" t="str">
            <v>m2</v>
          </cell>
          <cell r="D7997">
            <v>376.25</v>
          </cell>
        </row>
        <row r="7998">
          <cell r="A7998" t="str">
            <v>ED-50959</v>
          </cell>
          <cell r="B7998" t="str">
            <v>FORNECIMENTO E ASSENTAMENTO DE JANELA EM METALON, TIPO MAXIM-AR, INCLUSIVE FERRAGENS E ACESSÓRIOS</v>
          </cell>
          <cell r="C7998" t="str">
            <v>m2</v>
          </cell>
          <cell r="D7998">
            <v>372.88</v>
          </cell>
        </row>
        <row r="7999">
          <cell r="A7999" t="str">
            <v>ED-50960</v>
          </cell>
          <cell r="B7999" t="str">
            <v>FORNECIMENTO E ASSENTAMENTO DE JANELA VENEZIANA FIXAS METALON</v>
          </cell>
          <cell r="C7999" t="str">
            <v>m2</v>
          </cell>
          <cell r="D7999">
            <v>624.15</v>
          </cell>
        </row>
        <row r="8000">
          <cell r="A8000" t="str">
            <v>ED-50991</v>
          </cell>
          <cell r="B8000" t="str">
            <v>FORNECIMENTO E ASSENTAMENTO DE PORTA DE ALUMÍNIO, LINHA SUPREMA ACABAMENTO ANODIZADO, TIPO CORRER, COM DUAS FOLHAS, INCLUSIVE FORNECIMENTO DE VIDRO LISO DE 4MM, FERRAGENS E ACESSÓRIOS</v>
          </cell>
          <cell r="C8000" t="str">
            <v>m2</v>
          </cell>
          <cell r="D8000">
            <v>581.5</v>
          </cell>
        </row>
        <row r="8001">
          <cell r="A8001" t="str">
            <v>ED-50933</v>
          </cell>
          <cell r="B8001" t="str">
            <v>ASSENTAMENTO DE GRADIS E PORTÕES</v>
          </cell>
          <cell r="C8001" t="str">
            <v>m2</v>
          </cell>
          <cell r="D8001">
            <v>130.92</v>
          </cell>
        </row>
        <row r="8002">
          <cell r="A8002" t="str">
            <v>ED-50965</v>
          </cell>
          <cell r="B8002" t="str">
            <v>FORNECIMENTO E ASSENTAMENTO DE MARCO EM CHAPA METÁLICA</v>
          </cell>
          <cell r="C8002" t="str">
            <v>un</v>
          </cell>
          <cell r="D8002">
            <v>434.16</v>
          </cell>
        </row>
        <row r="8003">
          <cell r="A8003" t="str">
            <v>ED-50971</v>
          </cell>
          <cell r="B8003" t="str">
            <v>PORTA COMPLETA, ESTRUTURA E MARCO EM CHAPA DOBRADA - 60 X 210 CM</v>
          </cell>
          <cell r="C8003" t="str">
            <v>U</v>
          </cell>
          <cell r="D8003">
            <v>467.5</v>
          </cell>
        </row>
        <row r="8004">
          <cell r="A8004" t="str">
            <v>ED-50972</v>
          </cell>
          <cell r="B8004" t="str">
            <v>PORTA COMPLETA, ESTRUTURA E MARCO EM CHAPA DOBRADA - 70 X 210 CM</v>
          </cell>
          <cell r="C8004" t="str">
            <v>U</v>
          </cell>
          <cell r="D8004">
            <v>502.26</v>
          </cell>
        </row>
        <row r="8005">
          <cell r="A8005" t="str">
            <v>ED-50973</v>
          </cell>
          <cell r="B8005" t="str">
            <v>PORTA COMPLETA, ESTRUTURA E MARCO EM CHAPA DOBRADA - 80 X 210 CM</v>
          </cell>
          <cell r="C8005" t="str">
            <v>U</v>
          </cell>
          <cell r="D8005">
            <v>554.88</v>
          </cell>
        </row>
        <row r="8006">
          <cell r="A8006" t="str">
            <v>ED-50974</v>
          </cell>
          <cell r="B8006" t="str">
            <v>PORTA COMPLETA, ESTRUTURA E MARCO EM CHAPA DOBRADA - 80 X 210 CM, COM BARRA DE APOIO</v>
          </cell>
          <cell r="C8006" t="str">
            <v>U</v>
          </cell>
          <cell r="D8006">
            <v>711.84</v>
          </cell>
        </row>
        <row r="8007">
          <cell r="A8007" t="str">
            <v>ED-50975</v>
          </cell>
          <cell r="B8007" t="str">
            <v>PORTA COMPLETA, ESTRUTURA E MARCO EM CHAPA DOBRADA - 90 X 210 CM</v>
          </cell>
          <cell r="C8007" t="str">
            <v>U</v>
          </cell>
          <cell r="D8007">
            <v>583.88</v>
          </cell>
        </row>
        <row r="8008">
          <cell r="A8008" t="str">
            <v>ED-50978</v>
          </cell>
          <cell r="B8008" t="str">
            <v>PORTA DE SANITÁRIO COMPLETA, COM BATENTES DE FERRO, ESTRUTURA EM METALON 20 X 30, FOLHA EM CHAPA GALVANIZADA Nº. 18, TRANQUETA E DOBRADIÇAS - 60 X 180 CM</v>
          </cell>
          <cell r="C8008" t="str">
            <v>U</v>
          </cell>
          <cell r="D8008">
            <v>414.51</v>
          </cell>
        </row>
        <row r="8009">
          <cell r="A8009" t="str">
            <v>ED-50976</v>
          </cell>
          <cell r="B8009" t="str">
            <v>PORTA DE SANITÁRIO COMPLETA, COM BATENTES DE FERRO, ESTRUTURA EM METALON 20 X 30 MM, FOLHA EM CHAPA GALVANIZADA Nº. 18, TRANQUETA E DOBRADIÇAS - 60 X 150 CM</v>
          </cell>
          <cell r="C8009" t="str">
            <v>U</v>
          </cell>
          <cell r="D8009">
            <v>362.72</v>
          </cell>
        </row>
        <row r="8010">
          <cell r="A8010" t="str">
            <v>ED-50977</v>
          </cell>
          <cell r="B8010" t="str">
            <v>PORTA DE SANITÁRIO COMPLETA, COM BATENTES DE FERRO, ESTRUTURA EM METALON 20 X 30 MM, FOLHA EM CHAPA GALVANIZADA Nº. 18, TRANQUETA E DOBRADIÇAS - 80 X 150 CM</v>
          </cell>
          <cell r="C8010" t="str">
            <v>U</v>
          </cell>
          <cell r="D8010">
            <v>403.9</v>
          </cell>
        </row>
        <row r="8011">
          <cell r="A8011" t="str">
            <v>ED-50979</v>
          </cell>
          <cell r="B8011" t="str">
            <v>PORTA EM PERFIL E CHAPA METÁLICA</v>
          </cell>
          <cell r="C8011" t="str">
            <v>m2</v>
          </cell>
          <cell r="D8011">
            <v>390.66</v>
          </cell>
        </row>
        <row r="8012">
          <cell r="A8012" t="str">
            <v>ED-49584</v>
          </cell>
          <cell r="B8012" t="str">
            <v>FOLHA DE PORTA MADEIRA DE LEI PRANCHETA PARA PINTURA L &lt;= 60 CM, H &lt;= 180 CM</v>
          </cell>
          <cell r="C8012" t="str">
            <v>U</v>
          </cell>
          <cell r="D8012">
            <v>291.23</v>
          </cell>
        </row>
        <row r="8013">
          <cell r="A8013" t="str">
            <v>ED-49585</v>
          </cell>
          <cell r="B8013" t="str">
            <v>FOLHA DE PORTA MADEIRA DE LEI PRANCHETA PARA PINTURA 60 X 210 CM</v>
          </cell>
          <cell r="C8013" t="str">
            <v>U</v>
          </cell>
          <cell r="D8013">
            <v>349.81</v>
          </cell>
        </row>
        <row r="8014">
          <cell r="A8014" t="str">
            <v>ED-49586</v>
          </cell>
          <cell r="B8014" t="str">
            <v>FOLHA DE PORTA MADEIRA DE LEI PRANCHETA PARA PINTURA 70 X 210 CM</v>
          </cell>
          <cell r="C8014" t="str">
            <v>U</v>
          </cell>
          <cell r="D8014">
            <v>356.61</v>
          </cell>
        </row>
        <row r="8015">
          <cell r="A8015" t="str">
            <v>ED-49587</v>
          </cell>
          <cell r="B8015" t="str">
            <v>FOLHA DE PORTA MADEIRA DE LEI PRANCHETA PARA PINTURA 80 X 210 CM</v>
          </cell>
          <cell r="C8015" t="str">
            <v>U</v>
          </cell>
          <cell r="D8015">
            <v>363.43</v>
          </cell>
        </row>
        <row r="8016">
          <cell r="A8016" t="str">
            <v>ED-49588</v>
          </cell>
          <cell r="B8016" t="str">
            <v>FOLHA DE PORTA MADEIRA DE LEI PRANCHETA PARA PINTURA 90 X 210 CM</v>
          </cell>
          <cell r="C8016" t="str">
            <v>U</v>
          </cell>
          <cell r="D8016">
            <v>394.16</v>
          </cell>
        </row>
        <row r="8017">
          <cell r="A8017" t="str">
            <v>ED-49589</v>
          </cell>
          <cell r="B8017" t="str">
            <v>MARCO DE MADEIRA DE LEI PARA PINTURA, L = 14 CM, 60 X 210 CM</v>
          </cell>
          <cell r="C8017" t="str">
            <v>U</v>
          </cell>
          <cell r="D8017">
            <v>270.61</v>
          </cell>
        </row>
        <row r="8018">
          <cell r="A8018" t="str">
            <v>ED-49590</v>
          </cell>
          <cell r="B8018" t="str">
            <v>MARCO EM MADEIRA DE LEI PARA PINTURA, L = 14 CM, 70 X 210 CM</v>
          </cell>
          <cell r="C8018" t="str">
            <v>U</v>
          </cell>
          <cell r="D8018">
            <v>273.59</v>
          </cell>
        </row>
        <row r="8019">
          <cell r="A8019" t="str">
            <v>ED-49591</v>
          </cell>
          <cell r="B8019" t="str">
            <v>MARCO EM MADEIRA DE LEI PARA PINTURA, L = 14 CM, 80 X 210 CM</v>
          </cell>
          <cell r="C8019" t="str">
            <v>U</v>
          </cell>
          <cell r="D8019">
            <v>273.59</v>
          </cell>
        </row>
        <row r="8020">
          <cell r="A8020" t="str">
            <v>ED-49592</v>
          </cell>
          <cell r="B8020" t="str">
            <v>MARCO EM MADEIRA DE LEI PARA PINTURA, L = 14 CM, 90 X 210 CM</v>
          </cell>
          <cell r="C8020" t="str">
            <v>U</v>
          </cell>
          <cell r="D8020">
            <v>282.94</v>
          </cell>
        </row>
        <row r="8021">
          <cell r="A8021" t="str">
            <v>ED-49600</v>
          </cell>
          <cell r="B8021" t="str">
            <v>PORTA DE ABRIR, MADEIRA DE LEI PRANCHETA PARA PINTURA COMPLETA 60 X 210 CM,COM FERRAGENS EM FERRO LATONADO</v>
          </cell>
          <cell r="C8021" t="str">
            <v>U</v>
          </cell>
          <cell r="D8021">
            <v>785.24</v>
          </cell>
        </row>
        <row r="8022">
          <cell r="A8022" t="str">
            <v>ED-49601</v>
          </cell>
          <cell r="B8022" t="str">
            <v>PORTA DE ABRIR, MADEIRA DE LEI PRANCHETA PARA PINTURA COMPLETA 70 X 210 CM,COM FERRAGENS EM FERRO LATONADO</v>
          </cell>
          <cell r="C8022" t="str">
            <v>U</v>
          </cell>
          <cell r="D8022">
            <v>852.64</v>
          </cell>
        </row>
        <row r="8023">
          <cell r="A8023" t="str">
            <v>ED-49602</v>
          </cell>
          <cell r="B8023" t="str">
            <v>PORTA DE ABRIR, MADEIRA DE LEI PRANCHETA PARA PINTURA COMPLETA 80 X 210 CM,COM FERRAGENS EM FERRO LATONADO</v>
          </cell>
          <cell r="C8023" t="str">
            <v>U</v>
          </cell>
          <cell r="D8023">
            <v>912.5</v>
          </cell>
        </row>
        <row r="8024">
          <cell r="A8024" t="str">
            <v>ED-49603</v>
          </cell>
          <cell r="B8024" t="str">
            <v>PORTA DE ABRIR, MADEIRA DE LEI PRANCHETA PARA PINTURA COMPLETA 90 X 210 CM,COM FERRAGENS EM FERRO LATONADO</v>
          </cell>
          <cell r="C8024" t="str">
            <v>U</v>
          </cell>
          <cell r="D8024">
            <v>942.62</v>
          </cell>
        </row>
        <row r="8025">
          <cell r="A8025" t="str">
            <v>ED-49611</v>
          </cell>
          <cell r="B8025" t="str">
            <v>RÉGUA PARA ALIZARES DE 5 X 1 CM DE MADEIRA DE LEI PARA PINTURA COLOCADO</v>
          </cell>
          <cell r="C8025" t="str">
            <v>cj</v>
          </cell>
          <cell r="D8025">
            <v>69.86</v>
          </cell>
        </row>
        <row r="8026">
          <cell r="A8026" t="str">
            <v>ED-49612</v>
          </cell>
          <cell r="B8026" t="str">
            <v>RÉGUA PARA ALIZARES DE 7 X 1 CM DE MADEIRA DE LEI PARA PINTURA COLOCADO</v>
          </cell>
          <cell r="C8026" t="str">
            <v>cj</v>
          </cell>
          <cell r="D8026">
            <v>92.45</v>
          </cell>
        </row>
        <row r="8027">
          <cell r="A8027" t="str">
            <v>ED-49607</v>
          </cell>
          <cell r="B8027" t="str">
            <v>PORTA EM MADEIRA DE LEI ESPECIAL COMPLETA 60 X 210 CM, COM REVESTIMENTO EM LAMINADO MELAMÍNICO NAS DUAS FACES, INCLUSIVE FERRAGENS E MAÇANETA TIPO ALAVANCA</v>
          </cell>
          <cell r="C8027" t="str">
            <v>U</v>
          </cell>
          <cell r="D8027">
            <v>1049.24</v>
          </cell>
        </row>
        <row r="8028">
          <cell r="A8028" t="str">
            <v>ED-49606</v>
          </cell>
          <cell r="B8028" t="str">
            <v>PORTA EM MADEIRA DE LEI ESPECIAL COMPLETA 70 X 210 CM, COM REVESTIMENTO EM LAMINADO MELAMÍNICO NAS DUAS FACES, INCLUSIVE FERRAGENS E MAÇANETA TIPO ALAVANCA</v>
          </cell>
          <cell r="C8028" t="str">
            <v>U</v>
          </cell>
          <cell r="D8028">
            <v>1116.64</v>
          </cell>
        </row>
        <row r="8029">
          <cell r="A8029" t="str">
            <v>ED-49605</v>
          </cell>
          <cell r="B8029" t="str">
            <v>PORTA EM MADEIRA DE LEI ESPECIAL COMPLETA 80 X 210 CM, COM REVESTIMENTO EM LAMINADO MELAMÍNICO NAS DUAS FACES, INCLUSIVE FERRAGENS E MAÇANETA TIPO ALAVANCA</v>
          </cell>
          <cell r="C8029" t="str">
            <v>U</v>
          </cell>
          <cell r="D8029">
            <v>1176.5</v>
          </cell>
        </row>
        <row r="8030">
          <cell r="A8030" t="str">
            <v>ED-49604</v>
          </cell>
          <cell r="B8030" t="str">
            <v>PORTA EM MADEIRA DE LEI ESPECIAL COMPLETA 90 X 210 CM, PARA PINTURA, PARA P.N.E., COM PROTEÇÃO INFERIOR EM LAMINADO MELAMÍNICO, INCLUSIVE FERRAGENS E MAÇANETA TIPO ALAVANCA (P2)</v>
          </cell>
          <cell r="C8030" t="str">
            <v>U</v>
          </cell>
          <cell r="D8030">
            <v>965.4</v>
          </cell>
        </row>
        <row r="8031">
          <cell r="A8031" t="str">
            <v>ED-49599</v>
          </cell>
          <cell r="B8031" t="str">
            <v>PORTA EM MADEIRA DE LEI REVESTIDA EM LAMINADO MELAMÍNICO, COM MARCO EM ALUMÍNIO ANODIZADO NATURAL, TARJETA LIVRE/OCUPADO E DOBRADIÇAS - 60 X 165 CM</v>
          </cell>
          <cell r="C8031" t="str">
            <v>U</v>
          </cell>
          <cell r="D8031">
            <v>770.81</v>
          </cell>
        </row>
        <row r="8032">
          <cell r="A8032" t="str">
            <v>ED-49597</v>
          </cell>
          <cell r="B8032" t="str">
            <v>PORTA DE MADEIRA, TIPO PRANCHETA, COM MARCO FERRO "L" 1 1/4 X 1/8", TARJETA E DOBRADIÇAS - 100 X 160 CM</v>
          </cell>
          <cell r="C8032" t="str">
            <v>U</v>
          </cell>
          <cell r="D8032">
            <v>598.6</v>
          </cell>
        </row>
        <row r="8033">
          <cell r="A8033" t="str">
            <v>ED-49594</v>
          </cell>
          <cell r="B8033" t="str">
            <v>PORTA DE MADEIRA, TIPO PRANCHETA, COM MARCO FERRO "L" 1 1/4 X 1/8", TARJETA E DOBRADIÇAS - 55 X 180 CM</v>
          </cell>
          <cell r="C8033" t="str">
            <v>U</v>
          </cell>
          <cell r="D8033">
            <v>478.98</v>
          </cell>
        </row>
        <row r="8034">
          <cell r="A8034" t="str">
            <v>ED-49598</v>
          </cell>
          <cell r="B8034" t="str">
            <v>PORTA DE MADEIRA, TIPO PRANCHETA, COM MARCO FERRO "L" 1 1/4 X 1/8", TARJETA LIVRE/OCUPADO E DOBRADIÇAS - 100 X 160 CM</v>
          </cell>
          <cell r="C8034" t="str">
            <v>U</v>
          </cell>
          <cell r="D8034">
            <v>640.51</v>
          </cell>
        </row>
        <row r="8035">
          <cell r="A8035" t="str">
            <v>ED-49593</v>
          </cell>
          <cell r="B8035" t="str">
            <v>PORTA DE MADEIRA, TIPO PRANCHETA, COM MARCO FERRO "L" 1 1/4 X 1/8", TARJETA LIVRE/OCUPADO E DOBRADIÇAS - 55 X 160 CM</v>
          </cell>
          <cell r="C8035" t="str">
            <v>U</v>
          </cell>
          <cell r="D8035">
            <v>509.31</v>
          </cell>
        </row>
        <row r="8036">
          <cell r="A8036" t="str">
            <v>ED-49595</v>
          </cell>
          <cell r="B8036" t="str">
            <v>PORTA DE MADEIRA, TIPO PRANCHETA, COM MARCO FERRO "L" 1 1/4 X 1/8", TARJETA LIVRE/OCUPADO E DOBRADIÇAS - 55 X 180 CM</v>
          </cell>
          <cell r="C8036" t="str">
            <v>U</v>
          </cell>
          <cell r="D8036">
            <v>520.89</v>
          </cell>
        </row>
        <row r="8037">
          <cell r="A8037" t="str">
            <v>ED-49596</v>
          </cell>
          <cell r="B8037" t="str">
            <v>PORTA DE MADEIRA, TIPO PRANCHETA, COM MARCO FERRO "L" 1 1/4 X 1/8", TARJETA LIVRE/OCUPADO E DOBRADIÇAS - 60 X 165 CM</v>
          </cell>
          <cell r="C8037" t="str">
            <v>U</v>
          </cell>
          <cell r="D8037">
            <v>519.46</v>
          </cell>
        </row>
        <row r="8038">
          <cell r="A8038" t="str">
            <v>ED-49582</v>
          </cell>
          <cell r="B8038" t="str">
            <v>BATE MACA EM MADEIRA, INCLUSIVE ACESSÓRIO DE FIXAÇÃO E APLICAÇÃO DE VERNIZ SINTÉTICO MARÍTIMO, DUAS (2) DEMÃOS, ACABAMENTO TIPO FOSCO</v>
          </cell>
          <cell r="C8038" t="str">
            <v>m</v>
          </cell>
          <cell r="D8038">
            <v>68.71</v>
          </cell>
        </row>
        <row r="8039">
          <cell r="A8039" t="str">
            <v>ED-49583</v>
          </cell>
          <cell r="B8039" t="str">
            <v>PROTETOR DE PAREDE BATE MACA EM PVC RÍGIDO DE ALTO IMPACTO, BASE DE FIXAÇÃO, TERMINAIS DE ACABAMENTO E ADAPTADORES L = 200 MM</v>
          </cell>
          <cell r="C8039" t="str">
            <v>m</v>
          </cell>
          <cell r="D8039">
            <v>70.14</v>
          </cell>
        </row>
        <row r="8040">
          <cell r="A8040" t="str">
            <v>ED-7066</v>
          </cell>
          <cell r="B8040" t="str">
            <v>FORNECIMENTO DE VISOR 30X20 CM DE VIDRO EM CRISTAL INCOLOR FIXO E=4 MM COM MOLDURA DE MADEIRA, INSTALADO EM PORTA DE MADEIRA</v>
          </cell>
          <cell r="C8040" t="str">
            <v>un</v>
          </cell>
          <cell r="D8040">
            <v>96.68</v>
          </cell>
        </row>
        <row r="8041">
          <cell r="A8041" t="str">
            <v>ED-49697</v>
          </cell>
          <cell r="B8041" t="str">
            <v>DOBRADIÇA DE FERRO, MEDIDAS (3"X2.1/2"), TIPO PINO SOLTO COM BOLA, ACABAMENTO CROMADO, INCLUSIVE ACESSÓRIOS PARA FIXAÇÃO</v>
          </cell>
          <cell r="C8041" t="str">
            <v>un</v>
          </cell>
          <cell r="D8041">
            <v>17.94</v>
          </cell>
        </row>
        <row r="8042">
          <cell r="A8042" t="str">
            <v>ED-49698</v>
          </cell>
          <cell r="B8042" t="str">
            <v>DOBRADIÇA DE FERRO, MEDIDAS (3.1/2"X3"), TIPO PINO SOLTO COM BOLA, ACABAMENTO CROMADO, INCLUSIVE ACESSÓRIOS PARA FIXAÇÃO</v>
          </cell>
          <cell r="C8042" t="str">
            <v>un</v>
          </cell>
          <cell r="D8042">
            <v>21.93</v>
          </cell>
        </row>
        <row r="8043">
          <cell r="A8043" t="str">
            <v>ED-27548</v>
          </cell>
          <cell r="B8043" t="str">
            <v>DOBRADIÇA DE FERRO, MEDIDAS (3/4"X 1"), TIPO PINO GONZO NÚMERO 2, INCLUSIVE INSTALAÇÃO, EXCLUSIVE PINTURA DE ACABAMENTO</v>
          </cell>
          <cell r="C8043" t="str">
            <v>un</v>
          </cell>
          <cell r="D8043">
            <v>20.77</v>
          </cell>
        </row>
        <row r="8044">
          <cell r="A8044" t="str">
            <v>ED-27547</v>
          </cell>
          <cell r="B8044" t="str">
            <v>DOBRADIÇA DE FERRO, MEDIDAS (5/8"X3/4"), TIPO PINO GONZO NÚMERO 1, INCLUSIVE INSTALAÇÃO, EXCLUSIVE PINTURA DE ACABAMENTO</v>
          </cell>
          <cell r="C8044" t="str">
            <v>un</v>
          </cell>
          <cell r="D8044">
            <v>16.43</v>
          </cell>
        </row>
        <row r="8045">
          <cell r="A8045" t="str">
            <v>ED-49701</v>
          </cell>
          <cell r="B8045" t="str">
            <v>FECHADURA TIPO BANHEIRO (TRANQUETA), GRAU DE SEGURANÇA MÉDIO, DISTÂNCIA DE BROCA 40MM, ACABAMENTO COM ESPELHO CROMADO E MAÇANETA MODELO ALAVANCA EM ZAMAC, INCLUSIVE ACESSÓRIOS PARA FIXAÇÃO E UMA (1) CHAVE</v>
          </cell>
          <cell r="C8045" t="str">
            <v>un</v>
          </cell>
          <cell r="D8045">
            <v>99.17</v>
          </cell>
        </row>
        <row r="8046">
          <cell r="A8046" t="str">
            <v>ED-21612</v>
          </cell>
          <cell r="B8046" t="str">
            <v>FECHADURA TIPO EXTERNA, EM PORTA METÁLICA, GRAU DE SEGURANÇA MÉDIO, DISTÂNCIA DE BROCA 20MM, ACABAMENTO COM ESPELHO CROMADO E MAÇANETA MODELO ALAVANCA EM ZAMAC, INCLUSIVE ACESSÓRIOS PARA FIXAÇÃO E DUAS (2) CHAVES</v>
          </cell>
          <cell r="C8046" t="str">
            <v>un</v>
          </cell>
          <cell r="D8046">
            <v>89.77</v>
          </cell>
        </row>
        <row r="8047">
          <cell r="A8047" t="str">
            <v>ED-49699</v>
          </cell>
          <cell r="B8047" t="str">
            <v>FECHADURA TIPO EXTERNA, GRAU DE SEGURANÇA MÉDIO, DISTÂNCIA DE BROCA 40MM, ACABAMENTO COM ESPELHO CROMADO E MAÇANETA MODELO ALAVANCA EM ZAMAC, INCLUSIVE ACESSÓRIOS PARA FIXAÇÃO E DUAS (2) CHAVES</v>
          </cell>
          <cell r="C8047" t="str">
            <v>un</v>
          </cell>
          <cell r="D8047">
            <v>127.54</v>
          </cell>
        </row>
        <row r="8048">
          <cell r="A8048" t="str">
            <v>ED-49700</v>
          </cell>
          <cell r="B8048" t="str">
            <v>FECHADURA TIPO INTERNA (GORGE), GRAU DE SEGURANÇA MÉDIO, DISTÂNCIA DE BROCA 40MM, ACABAMENTO COM ESPELHO CROMADO E MAÇANETA MODELO ALAVANCA EM ZAMAC, INCLUSIVE ACESSÓRIOS PARA FIXAÇÃO E DUAS (2) CHAVES</v>
          </cell>
          <cell r="C8048" t="str">
            <v>un</v>
          </cell>
          <cell r="D8048">
            <v>107.19</v>
          </cell>
        </row>
        <row r="8049">
          <cell r="A8049" t="str">
            <v>ED-27549</v>
          </cell>
          <cell r="B8049" t="str">
            <v>FECHADURA TIPO TUBULAR, EM DIVISÓRIA, COM MAÇANETA E ACABAMENTO EM ZAMAC, INCLUSIVE ACESSÓRIOS PARA FIXAÇÃO E DUAS (2) CHAVES</v>
          </cell>
          <cell r="C8049" t="str">
            <v>un</v>
          </cell>
          <cell r="D8049">
            <v>85.06</v>
          </cell>
        </row>
        <row r="8050">
          <cell r="A8050" t="str">
            <v>ED-23033</v>
          </cell>
          <cell r="B8050" t="str">
            <v>FERRAGENS PARA PORTA METÁLICA, DE ABRIR, COM UMA (1) FOLHAS, INCLUSIVE FECHADURA TIPO EXTERNA COM GRAU DE SEGURANÇA MÉDIO, ACABAMENTO EM ESPELHO CROMADO COM MAÇANETA MODELO ALAVANCA EM ZAMAC E DOBRADIÇA DE FERRO, MEDIDAS (3"X2.1/2"), TIPO PINO SOLTO COM BOLA, ACABAMENTO CROMADO, FORNECIMENTO, ACESSÓRIOS E INSTALAÇÃO, EXCLUSIVE PORTA METÁLICA</v>
          </cell>
          <cell r="C8050" t="str">
            <v>un</v>
          </cell>
          <cell r="D8050">
            <v>143.59</v>
          </cell>
        </row>
        <row r="8051">
          <cell r="A8051" t="str">
            <v>ED-13911</v>
          </cell>
          <cell r="B8051" t="str">
            <v>FERRAGENS PARA PORTA METÁLICA, DE CORRER, COM UMA (1) FOLHA, BATENTE COM ALTURA MÁXIMA DE 2,3M, INCLUSIVE FECHADURA, MODELO BICO PAPAGAIO, ROLDANA INFERIOR E SUPERIOR, MODELO TIPO U, COM CAPACIDADE PARA 360KG, FORNECIMENTO, ACESSÓRIOS E INSTALAÇÃO, EXCLUSIVE PORTA METÁLICA</v>
          </cell>
          <cell r="C8051" t="str">
            <v>un</v>
          </cell>
          <cell r="D8051">
            <v>247.72</v>
          </cell>
        </row>
        <row r="8052">
          <cell r="A8052" t="str">
            <v>ED-49702</v>
          </cell>
          <cell r="B8052" t="str">
            <v>MOLA HIDRÁULICA NORMAL</v>
          </cell>
          <cell r="C8052" t="str">
            <v>U</v>
          </cell>
          <cell r="D8052">
            <v>158.87</v>
          </cell>
        </row>
        <row r="8053">
          <cell r="A8053" t="str">
            <v>ED-49704</v>
          </cell>
          <cell r="B8053" t="str">
            <v>TARJETA CROMADA, TIPO FECHO, INSTALADA EM PORTA DE SANITÁRIO, INCLUSIVE ACESSÓRIOS PARA FIXAÇÃO
</v>
          </cell>
          <cell r="C8053" t="str">
            <v>un</v>
          </cell>
          <cell r="D8053">
            <v>18.73</v>
          </cell>
        </row>
        <row r="8054">
          <cell r="A8054" t="str">
            <v>ED-49705</v>
          </cell>
          <cell r="B8054" t="str">
            <v>TARJETA CROMADA, TIPO LIVRE/OCUPADO, INSTALADA EM PORTA DE SANITÁRIO, INCLUSIVE ACESSÓRIOS PARA FIXAÇÃO</v>
          </cell>
          <cell r="C8054" t="str">
            <v>un</v>
          </cell>
          <cell r="D8054">
            <v>63.83</v>
          </cell>
        </row>
        <row r="8055">
          <cell r="A8055" t="str">
            <v>ED-50990</v>
          </cell>
          <cell r="B8055" t="str">
            <v>PORTA CORTA-FOGO, COLOCAÇÃO E ACABAMENTO, DE ABRIR, DUAS FOLHAS COM DOBRADIÇA ESPECIAL, MOLA DE FECHAMENTO, FECHADURA, MAÇANETA E DEMAIS FERRAGENS DE ACABAMENTO, DIMENSÕES 1,600 X 2,10 M</v>
          </cell>
          <cell r="C8055" t="str">
            <v>U</v>
          </cell>
          <cell r="D8055">
            <v>2765.49</v>
          </cell>
        </row>
        <row r="8056">
          <cell r="A8056" t="str">
            <v>ED-50988</v>
          </cell>
          <cell r="B8056" t="str">
            <v>PORTA CORTA-FOGO, COLOCAÇÃO E ACABAMENTO, DE ABRIR, UMA FOLHA COM DOBRADIÇA ESPECIAL, MOLA DE FECHAMENTO, FECHADURA, MAÇANETA E DEMAIS FERRAGENS DE ACABAMENTO, DIMENSÕES 0,80 X 2,10 M</v>
          </cell>
          <cell r="C8056" t="str">
            <v>U</v>
          </cell>
          <cell r="D8056">
            <v>1515.72</v>
          </cell>
        </row>
        <row r="8057">
          <cell r="A8057" t="str">
            <v>ED-50989</v>
          </cell>
          <cell r="B8057" t="str">
            <v>PORTA CORTA-FOGO, COLOCAÇÃO E ACABAMENTO, DE ABRIR, UMA FOLHA COM DOBRADIÇA ESPECIAL, MOLA DE FECHAMENTO, FECHADURA, MAÇANETA E DEMAIS FERRAGENS DE ACABAMENTO, DIMENSÕES 0,90 X 2,10 M</v>
          </cell>
          <cell r="C8057" t="str">
            <v>U</v>
          </cell>
          <cell r="D8057">
            <v>1602.79</v>
          </cell>
        </row>
        <row r="8058">
          <cell r="A8058" t="str">
            <v>ED-50992</v>
          </cell>
          <cell r="B8058" t="str">
            <v>VEDAÇÃO DE ESQUADRIAS METÁLICAS COM SILICONE PASTOSO</v>
          </cell>
          <cell r="C8058" t="str">
            <v>m</v>
          </cell>
          <cell r="D8058">
            <v>21.2</v>
          </cell>
        </row>
        <row r="8059">
          <cell r="A8059" t="str">
            <v>ED-50970</v>
          </cell>
          <cell r="B8059" t="str">
            <v>FORNECIMENTO E ASSENTAMENTO DE PORTA AÇO DE ENROLAR, LÂMINA RAIADA COM LARGURA ÚTIL 100MM, CHAPA 24, ABERTURA MANUAL, COMPLETA, INCLUSIVE EIXO, MOLA, SOLEIRA, ETIQUETA, CAVALETE, GUIAS, FITAS E FECHADURAS LATERAIS - COMPLETA</v>
          </cell>
          <cell r="C8059" t="str">
            <v>m2</v>
          </cell>
          <cell r="D8059">
            <v>455.64</v>
          </cell>
        </row>
        <row r="8060">
          <cell r="A8060" t="str">
            <v>ED-48414</v>
          </cell>
          <cell r="B8060" t="str">
            <v>CAIBRO DE MADEIRA EM PARAJU 7 X 4 CM</v>
          </cell>
          <cell r="C8060" t="str">
            <v>m</v>
          </cell>
          <cell r="D8060">
            <v>13.62</v>
          </cell>
        </row>
        <row r="8061">
          <cell r="A8061" t="str">
            <v>ED-48408</v>
          </cell>
          <cell r="B8061" t="str">
            <v>ENGRADAMENTO PARA TELHADO DE FIBROCIMENTO ONDULADA</v>
          </cell>
          <cell r="C8061" t="str">
            <v>m2</v>
          </cell>
          <cell r="D8061">
            <v>79.12</v>
          </cell>
        </row>
        <row r="8062">
          <cell r="A8062" t="str">
            <v>ED-48409</v>
          </cell>
          <cell r="B8062" t="str">
            <v>ENGRADAMENTO PARA TELHADO DE FIBROCIMENTO TIPO KALHETA, CANALETE 49</v>
          </cell>
          <cell r="C8062" t="str">
            <v>m2</v>
          </cell>
          <cell r="D8062">
            <v>25.68</v>
          </cell>
        </row>
        <row r="8063">
          <cell r="A8063" t="str">
            <v>ED-48410</v>
          </cell>
          <cell r="B8063" t="str">
            <v>ENGRADAMENTO PARA TELHADO DE FIBROCIMENTO TIPO KALHETÃO, CANALETE 90</v>
          </cell>
          <cell r="C8063" t="str">
            <v>m2</v>
          </cell>
          <cell r="D8063">
            <v>24.37</v>
          </cell>
        </row>
        <row r="8064">
          <cell r="A8064" t="str">
            <v>ED-48407</v>
          </cell>
          <cell r="B8064" t="str">
            <v>ENGRADAMENTO PARA TELHAS CERÂMICA OU CONCRETO EM MADEIRA PARAJU</v>
          </cell>
          <cell r="C8064" t="str">
            <v>m2</v>
          </cell>
          <cell r="D8064">
            <v>140.22</v>
          </cell>
        </row>
        <row r="8065">
          <cell r="A8065" t="str">
            <v>ED-48412</v>
          </cell>
          <cell r="B8065" t="str">
            <v>PEÇAS DE MADEIRA EM PARAJU 12 X 8 CM</v>
          </cell>
          <cell r="C8065" t="str">
            <v>m</v>
          </cell>
          <cell r="D8065">
            <v>36.75</v>
          </cell>
        </row>
        <row r="8066">
          <cell r="A8066" t="str">
            <v>ED-48411</v>
          </cell>
          <cell r="B8066" t="str">
            <v>PEÇAS DE MADEIRA EM PARAJU 15 X 8 CM</v>
          </cell>
          <cell r="C8066" t="str">
            <v>m</v>
          </cell>
          <cell r="D8066">
            <v>43.84</v>
          </cell>
        </row>
        <row r="8067">
          <cell r="A8067" t="str">
            <v>ED-48413</v>
          </cell>
          <cell r="B8067" t="str">
            <v>PEÇAS DE MADEIRA EM PARAJU 8 X 8 CM</v>
          </cell>
          <cell r="C8067" t="str">
            <v>m</v>
          </cell>
          <cell r="D8067">
            <v>25.64</v>
          </cell>
        </row>
        <row r="8068">
          <cell r="A8068" t="str">
            <v>ED-48415</v>
          </cell>
          <cell r="B8068" t="str">
            <v>RIPA EM MADEIRA EM 4 X 1,5 CM</v>
          </cell>
          <cell r="C8068" t="str">
            <v>m</v>
          </cell>
          <cell r="D8068">
            <v>10.12</v>
          </cell>
        </row>
        <row r="8069">
          <cell r="A8069" t="str">
            <v>ED-20603</v>
          </cell>
          <cell r="B8069" t="str">
            <v>FORNECIMENTO DE ESTRUTURA METÁLICA E ENGRADAMENTO METÁLICO, EM AÇO, PARA TELHADO, EXCLUSIVE TELHA, INCLUSIVE FABRICAÇÃO, TRANSPORTE, MONTAGEM E APLICAÇÃO DE FUNDO PREPARADOR ANTICORROSIVO EM SUPERFÍCIE METÁLICA, UMA (1) DEMÃO</v>
          </cell>
          <cell r="C8069" t="str">
            <v>Kg</v>
          </cell>
          <cell r="D8069">
            <v>22.83</v>
          </cell>
        </row>
        <row r="8070">
          <cell r="A8070" t="str">
            <v>ED-20574</v>
          </cell>
          <cell r="B8070" t="str">
            <v>FORNECIMENTO DE ESTRUTURA METÁLICA E ENGRADAMENTO METÁLICO, EM AÇO PATINÁVEL, SOBRE LAJE PARA TELHA CERÂMICA, COBERTURA PADRÃO DO PRÉDIO ESCOLAR, EXCLUSIVE TELHA, INCLUSIVE FABRICAÇÃO, TRANSPORTE E MONTAGEM</v>
          </cell>
          <cell r="C8070" t="str">
            <v>m2</v>
          </cell>
          <cell r="D8070">
            <v>348.67</v>
          </cell>
        </row>
        <row r="8071">
          <cell r="A8071" t="str">
            <v>ED-20575</v>
          </cell>
          <cell r="B8071" t="str">
            <v>FORNECIMENTO DE ESTRUTURA METÁLICA E ENGRADAMENTO METÁLICO, EM AÇO, SOBRE LAJE PARA TELHA CERÂMICA, COBERTURA PADRÃO DO PRÉDIO ESCOLAR, EXCLUSIVE TELHA, INCLUSIVE FABRICAÇÃO, TRANSPORTE, MONTAGEM, APLICAÇÃO DE FUNDO PREPARADOR ANTICORROSIVO, UMA (1) DEMÃO E PINTURA ESMALTE, DUAS (2) DEMÃOS</v>
          </cell>
          <cell r="C8071" t="str">
            <v>m2</v>
          </cell>
          <cell r="D8071">
            <v>365.18</v>
          </cell>
        </row>
        <row r="8072">
          <cell r="A8072" t="str">
            <v>ED-20602</v>
          </cell>
          <cell r="B8072" t="str">
            <v>FORNECIMENTO DE ESTRUTURA METÁLICA E ENGRADAMENTO METÁLICO, EM AÇO, SOBRE LAJE PARA TELHA CERÂMICA, COBERTURA PADRÃO DO PRÉDIO ESCOLAR, EXCLUSIVE TELHA, INCLUSIVE FABRICAÇÃO, TRANSPORTE, MONTAGEM E E APLICAÇÃO DE FUNDO PREPARADOR ANTICORROSIVO, UMA (1) DEMÃO</v>
          </cell>
          <cell r="C8072" t="str">
            <v>m2</v>
          </cell>
          <cell r="D8072">
            <v>351.33</v>
          </cell>
        </row>
        <row r="8073">
          <cell r="A8073" t="str">
            <v>ED-20576</v>
          </cell>
          <cell r="B8073" t="str">
            <v>FORNECIMENTO DE ESTRUTURA METÁLICA E ENGRADAMENTO METÁLICO PARA RAMPA EM AÇO, COBERTURA PADRÃO RAMPA DO PRÉDIO ESCOLAR, EXCLUSIVE TELHA, INCLUSIVE PILAR METÁLICO, FABRICAÇÃO, TRANSPORTE, MONTAGEM, APLICAÇÃO DE FUNDO PREPARADOR ANTICORROSIVO, UMA (1) DEMÃO E PINTURA ESMALTE, DUAS (2) DEMÃOS</v>
          </cell>
          <cell r="C8073" t="str">
            <v>m2</v>
          </cell>
          <cell r="D8073">
            <v>819.84</v>
          </cell>
        </row>
        <row r="8074">
          <cell r="A8074" t="str">
            <v>ED-20577</v>
          </cell>
          <cell r="B8074" t="str">
            <v>FORNECIMENTO DE ESTRUTURA METÁLICA E ENGRADAMENTO METÁLICO PARA TELHADO DE QUADRA POLIESPORTIVA EM AÇO, COBERTURA PADRÃO DO GINÁSIO POLIESPORTIVO, EXCLUSIVE TELHA, INCLUSIVE PILAR METÁLICO, FABRICAÇÃO, TRANSPORTE, MONTAGEM, APLICAÇÃO DE FUNDO PREPARADOR ANTICORROSIVO, UMA (1) DEMÃO E PINTURA ESMALTE, DUAS (2) DEMÃOS</v>
          </cell>
          <cell r="C8074" t="str">
            <v>m2</v>
          </cell>
          <cell r="D8074">
            <v>381.75</v>
          </cell>
        </row>
        <row r="8075">
          <cell r="A8075" t="str">
            <v>ED-20573</v>
          </cell>
          <cell r="B8075" t="str">
            <v>FORNECIMENTO DE ESTRUTURA METÁLICA E ENGRADAMENTO METÁLICO PARA TELHADO EM ARCO DE QUADRA POLIESPORTIVA EM AÇO, COBERTURA EM ARCO PADRÃO DA QUADRA ESCOLAR, EXCLUSIVE TELHA, INCLUSIVE PILAR METÁLICO, FABRICAÇÃO, TRANSPORTE, MONTAGEM, APLICAÇÃO DE FUNDO PREPARADOR ANTICORROSIVO, UMA (1) DEMÃO E PINTURA ESMALTE, DUAS (2) DEMÃOS</v>
          </cell>
          <cell r="C8075" t="str">
            <v>m2</v>
          </cell>
          <cell r="D8075">
            <v>277.54</v>
          </cell>
        </row>
        <row r="8076">
          <cell r="A8076" t="str">
            <v>ED-20572</v>
          </cell>
          <cell r="B8076" t="str">
            <v>FORNECIMENTO DE ESTRUTURA METÁLICA E ENGRADAMENTO METÁLICO PARA TELHADO EM ARCO DE QUADRA POLIESPORTIVA EM AÇO PATINÁVEL, COBERTURA EM ARCO PADRÃO DA QUADRA ESCOLAR, EXCLUSIVE TELHA, INCLUSIVE PILAR METÁLICO, FABRICAÇÃO, TRANSPORTE E MONTAGEM</v>
          </cell>
          <cell r="C8076" t="str">
            <v>m2</v>
          </cell>
          <cell r="D8076">
            <v>255.96</v>
          </cell>
        </row>
        <row r="8077">
          <cell r="A8077" t="str">
            <v>ED-48425</v>
          </cell>
          <cell r="B8077" t="str">
            <v>COBERTURA EM TELHA DE FIBROCIMENTO ESTRUTURAL, ESP. 8MM, COM RECOBRIMENTO TRANSVERSAL E LONGITUDINAL, EXCLUSIVE CUMEEIRA, INCLUSIVE ACESSÓRIOS DE FIXAÇÃO E IÇAMENTO</v>
          </cell>
          <cell r="C8077" t="str">
            <v>m2</v>
          </cell>
          <cell r="D8077">
            <v>90.64</v>
          </cell>
        </row>
        <row r="8078">
          <cell r="A8078" t="str">
            <v>ED-48423</v>
          </cell>
          <cell r="B8078" t="str">
            <v>COBERTURA EM TELHA DE FIBROCIMENTO ONDULADA E = 5 MM</v>
          </cell>
          <cell r="C8078" t="str">
            <v>m2</v>
          </cell>
          <cell r="D8078">
            <v>34.61</v>
          </cell>
        </row>
        <row r="8079">
          <cell r="A8079" t="str">
            <v>ED-48424</v>
          </cell>
          <cell r="B8079" t="str">
            <v>COBERTURA EM TELHA DE FIBROCIMENTO ONDULADA E = 6 MM</v>
          </cell>
          <cell r="C8079" t="str">
            <v>m2</v>
          </cell>
          <cell r="D8079">
            <v>37.8</v>
          </cell>
        </row>
        <row r="8080">
          <cell r="A8080" t="str">
            <v>ED-48426</v>
          </cell>
          <cell r="B8080" t="str">
            <v>COBERTURA EM TELHA DE FIBROCIMENTO TIPO KALHETA, CANALETE 49</v>
          </cell>
          <cell r="C8080" t="str">
            <v>m2</v>
          </cell>
          <cell r="D8080">
            <v>155.27</v>
          </cell>
        </row>
        <row r="8081">
          <cell r="A8081" t="str">
            <v>ED-48427</v>
          </cell>
          <cell r="B8081" t="str">
            <v>COBERTURA EM TELHA DE FIBROCIMENTO TIPO KALHETÃO,CANALETE 90</v>
          </cell>
          <cell r="C8081" t="str">
            <v>m2</v>
          </cell>
          <cell r="D8081">
            <v>176.98</v>
          </cell>
        </row>
        <row r="8082">
          <cell r="A8082" t="str">
            <v>ED-48417</v>
          </cell>
          <cell r="B8082" t="str">
            <v>COLOCAÇÃO DE RUFO EM FIBROCIMENTO PARA TELHA ONDULADA</v>
          </cell>
          <cell r="C8082" t="str">
            <v>m</v>
          </cell>
          <cell r="D8082">
            <v>46.97</v>
          </cell>
        </row>
        <row r="8083">
          <cell r="A8083" t="str">
            <v>ED-13852</v>
          </cell>
          <cell r="B8083" t="str">
            <v>COBERTURA EM TELHA METÁLICA GALVANIZADA ONDULADA, TIPO SIMPLES, ESP. 0,50MM, ACABAMENTO NATURAL, INCLUSIVE ACESSÓRIOS PARA FIXAÇÃO, FORNECIMENTO E INSTALAÇÃO</v>
          </cell>
          <cell r="C8083" t="str">
            <v>m2</v>
          </cell>
          <cell r="D8083">
            <v>94.95</v>
          </cell>
        </row>
        <row r="8084">
          <cell r="A8084" t="str">
            <v>ED-48430</v>
          </cell>
          <cell r="B8084" t="str">
            <v>COBERTURA EM TELHA METÁLICA GALVANIZADA TRAPEZOIDAL, DUPLA COM TRATAMENTO ANTI-CHAMA</v>
          </cell>
          <cell r="C8084" t="str">
            <v>m2</v>
          </cell>
          <cell r="D8084">
            <v>199.23</v>
          </cell>
        </row>
        <row r="8085">
          <cell r="A8085" t="str">
            <v>ED-48429</v>
          </cell>
          <cell r="B8085" t="str">
            <v>COBERTURA EM TELHA METÁLICA GALVANIZADA TRAPEZOIDAL, TIPO DUPLA TERMOACÚSTICA COM DUAS FACES TRAPEZOIDAIS, ESP. 0,43MM, PREENCHIMENTO EM POLIESTIRENO EXPANDIDO/ISOPOR COM ESP. 30MM, ACABAMENTO NATURAL, INCLUSIVE ACESSÓRIOS PARA FIXAÇÃO, FORNECIMENTO E INSTALAÇÃO</v>
          </cell>
          <cell r="C8085" t="str">
            <v>m2</v>
          </cell>
          <cell r="D8085">
            <v>233.14</v>
          </cell>
        </row>
        <row r="8086">
          <cell r="A8086" t="str">
            <v>ED-48428</v>
          </cell>
          <cell r="B8086" t="str">
            <v>COBERTURA EM TELHA METÁLICA GALVANIZADA TRAPEZOIDAL, TIPO SIMPLES, ESP. 0,50MM, ACABAMENTO NATURAL, INCLUSIVE ACESSÓRIOS PARA FIXAÇÃO, FORNECIMENTO E INSTALAÇÃO</v>
          </cell>
          <cell r="C8086" t="str">
            <v>m2</v>
          </cell>
          <cell r="D8086">
            <v>99.53</v>
          </cell>
        </row>
        <row r="8087">
          <cell r="A8087" t="str">
            <v>ED-48432</v>
          </cell>
          <cell r="B8087" t="str">
            <v>COBERTURA EM TELHA ONDULADA TRADICIONAL DE FIBRA VEGETAL COM BETUME ESP. = 3 MM - INCLINAÇÃO ACIMA DE 15º (FIXAÇÃO EM ESTRUTURA METÁLICA)</v>
          </cell>
          <cell r="C8087" t="str">
            <v>m2</v>
          </cell>
          <cell r="D8087">
            <v>73.88</v>
          </cell>
        </row>
        <row r="8088">
          <cell r="A8088" t="str">
            <v>ED-48431</v>
          </cell>
          <cell r="B8088" t="str">
            <v>COBERTURA EM TELHA ONDULADA TRADICIONAL DE FIBRA VEGETAL COM BETUME ESP. = 3 MM - INCLINAÇÃO DE 10º A 15º (FIXAÇÃO EM ESTRUTURA METÁLICA)</v>
          </cell>
          <cell r="C8088" t="str">
            <v>m2</v>
          </cell>
          <cell r="D8088">
            <v>76.88</v>
          </cell>
        </row>
        <row r="8089">
          <cell r="A8089" t="str">
            <v>ED-48418</v>
          </cell>
          <cell r="B8089" t="str">
            <v>COLOCAÇÃO DE RUFO EM POLIETILENO PARA TELHA VEGETAL TRADICIONAL</v>
          </cell>
          <cell r="C8089" t="str">
            <v>m</v>
          </cell>
          <cell r="D8089">
            <v>56.14</v>
          </cell>
        </row>
        <row r="8090">
          <cell r="A8090" t="str">
            <v>ED-48421</v>
          </cell>
          <cell r="B8090" t="str">
            <v>COBERTURA EM TELHA CERÂMICA COLONIAL CURVA, 26 UNID/M2</v>
          </cell>
          <cell r="C8090" t="str">
            <v>m2</v>
          </cell>
          <cell r="D8090">
            <v>108.19</v>
          </cell>
        </row>
        <row r="8091">
          <cell r="A8091" t="str">
            <v>ED-48420</v>
          </cell>
          <cell r="B8091" t="str">
            <v>COBERTURA EM TELHA CERÂMICA COLONIAL PLANA, 24 UNID/M2</v>
          </cell>
          <cell r="C8091" t="str">
            <v>m2</v>
          </cell>
          <cell r="D8091">
            <v>92.07</v>
          </cell>
        </row>
        <row r="8092">
          <cell r="A8092" t="str">
            <v>ED-48419</v>
          </cell>
          <cell r="B8092" t="str">
            <v>COBERTURA EM TELHA CERÂMICA FRANCESA</v>
          </cell>
          <cell r="C8092" t="str">
            <v>m2</v>
          </cell>
          <cell r="D8092">
            <v>79.46</v>
          </cell>
        </row>
        <row r="8093">
          <cell r="A8093" t="str">
            <v>ED-48406</v>
          </cell>
          <cell r="B8093" t="str">
            <v>EMBOÇAMENTO DA ÚLTIMA FIADA DE TELHA CERÂMICA COM ARGAMASSA DE CIMENTO, CAL HIDRATADA E AREIA SEM PENEIRAR, NO TRAÇO 1:2:9</v>
          </cell>
          <cell r="C8093" t="str">
            <v>m</v>
          </cell>
          <cell r="D8093">
            <v>14.37</v>
          </cell>
        </row>
        <row r="8094">
          <cell r="A8094" t="str">
            <v>ED-48422</v>
          </cell>
          <cell r="B8094" t="str">
            <v>TELHA COLONIAL DE RESERVA</v>
          </cell>
          <cell r="C8094" t="str">
            <v>m2</v>
          </cell>
          <cell r="D8094">
            <v>47.12</v>
          </cell>
        </row>
        <row r="8095">
          <cell r="A8095" t="str">
            <v>ED-48403</v>
          </cell>
          <cell r="B8095" t="str">
            <v>COLOCAÇÃO DE CUMEEIRA DE FIBROCIMENTO PARA TELHA KALHETA, CANALETE 49</v>
          </cell>
          <cell r="C8095" t="str">
            <v>m</v>
          </cell>
          <cell r="D8095">
            <v>82.31</v>
          </cell>
        </row>
        <row r="8096">
          <cell r="A8096" t="str">
            <v>ED-48404</v>
          </cell>
          <cell r="B8096" t="str">
            <v>COLOCAÇÃO DE CUMEEIRA DE FIBROCIMENTO PARA TELHA KALHETÃO,CANALETE 90</v>
          </cell>
          <cell r="C8096" t="str">
            <v>m</v>
          </cell>
          <cell r="D8096">
            <v>121.81</v>
          </cell>
        </row>
        <row r="8097">
          <cell r="A8097" t="str">
            <v>ED-48402</v>
          </cell>
          <cell r="B8097" t="str">
            <v>COLOCAÇÃO DE CUMEEIRA GALVANIZADA TRAPEZOIDAL E = 0,50 MM, SIMPLES</v>
          </cell>
          <cell r="C8097" t="str">
            <v>m</v>
          </cell>
          <cell r="D8097">
            <v>54.62</v>
          </cell>
        </row>
        <row r="8098">
          <cell r="A8098" t="str">
            <v>ED-48405</v>
          </cell>
          <cell r="B8098" t="str">
            <v>COLOCAÇÃO DE CUMEEIRA ONDULADA DE FIBRA VEGETAL COM BETUME - TRADICIONAL</v>
          </cell>
          <cell r="C8098" t="str">
            <v>m</v>
          </cell>
          <cell r="D8098">
            <v>48.19</v>
          </cell>
        </row>
        <row r="8099">
          <cell r="A8099" t="str">
            <v>ED-48416</v>
          </cell>
          <cell r="B8099" t="str">
            <v>COLOCAÇÃO DE ESPIGÃO EM FIBROCIMENTO PARA TELHA ONDULADA</v>
          </cell>
          <cell r="C8099" t="str">
            <v>m</v>
          </cell>
          <cell r="D8099">
            <v>42.16</v>
          </cell>
        </row>
        <row r="8100">
          <cell r="A8100" t="str">
            <v>ED-48401</v>
          </cell>
          <cell r="B8100" t="str">
            <v>CUMEEIRA NORMAL OU ARTICULADA DE FIBROCIMENTO PARA TELHA ONDULADA E = 6 OU 8 MM</v>
          </cell>
          <cell r="C8100" t="str">
            <v>m</v>
          </cell>
          <cell r="D8100">
            <v>68.75</v>
          </cell>
        </row>
        <row r="8101">
          <cell r="A8101" t="str">
            <v>ED-48400</v>
          </cell>
          <cell r="B8101" t="str">
            <v>CUMEEIRA PARA TELHA CERÂMICA, INCLUSIVE ASSENTAMENTO EM ARGAMASSA, TRAÇO 1:2:9 (CIMENTO, CAL E AREIA), PREPARO MECÂNICO</v>
          </cell>
          <cell r="C8101" t="str">
            <v>m</v>
          </cell>
          <cell r="D8101">
            <v>31.17</v>
          </cell>
        </row>
        <row r="8102">
          <cell r="A8102" t="str">
            <v>ED-50661</v>
          </cell>
          <cell r="B8102" t="str">
            <v>CALHA EM CHAPA GALVANIZADA, ESP. 0,5MM (GSG-26), COM DESENVOLVIMENTO DE 33CM, INCLUSIVE IÇAMENTO MANUAL VERTICAL</v>
          </cell>
          <cell r="C8102" t="str">
            <v>m</v>
          </cell>
          <cell r="D8102">
            <v>44.3</v>
          </cell>
        </row>
        <row r="8103">
          <cell r="A8103" t="str">
            <v>ED-50662</v>
          </cell>
          <cell r="B8103" t="str">
            <v>CALHA EM CHAPA GALVANIZADA, ESP. 0,5MM (GSG-26), COM DESENVOLVIMENTO DE 40CM, INCLUSIVE IÇAMENTO MANUAL VERTICAL</v>
          </cell>
          <cell r="C8103" t="str">
            <v>m</v>
          </cell>
          <cell r="D8103">
            <v>51.77</v>
          </cell>
        </row>
        <row r="8104">
          <cell r="A8104" t="str">
            <v>ED-50663</v>
          </cell>
          <cell r="B8104" t="str">
            <v>CALHA EM CHAPA GALVANIZADA, ESP. 0,5MM (GSG-26), COM DESENVOLVIMENTO DE 50CM, INCLUSIVE IÇAMENTO MANUAL VERTICAL</v>
          </cell>
          <cell r="C8104" t="str">
            <v>m</v>
          </cell>
          <cell r="D8104">
            <v>67.19</v>
          </cell>
        </row>
        <row r="8105">
          <cell r="A8105" t="str">
            <v>ED-50660</v>
          </cell>
          <cell r="B8105" t="str">
            <v>CALHA EM CHAPA GALVANIZADA, ESP. 0,65MM (GSG-24), COM DESENVOLVIMENTO DE 100CM, INCLUSIVE IÇAMENTO MANUAL VERTICAL</v>
          </cell>
          <cell r="C8105" t="str">
            <v>m</v>
          </cell>
          <cell r="D8105">
            <v>152.7</v>
          </cell>
        </row>
        <row r="8106">
          <cell r="A8106" t="str">
            <v>ED-50654</v>
          </cell>
          <cell r="B8106" t="str">
            <v>CALHA EM CHAPA GALVANIZADA, ESP. 0,65MM (GSG-24), COM DESENVOLVIMENTO DE 33CM, INCLUSIVE IÇAMENTO MANUAL VERTICAL</v>
          </cell>
          <cell r="C8106" t="str">
            <v>m</v>
          </cell>
          <cell r="D8106">
            <v>52.66</v>
          </cell>
        </row>
        <row r="8107">
          <cell r="A8107" t="str">
            <v>ED-50655</v>
          </cell>
          <cell r="B8107" t="str">
            <v>CALHA EM CHAPA GALVANIZADA, ESP. 0,65MM (GSG-24), COM DESENVOLVIMENTO DE 40CM, INCLUSIVE IÇAMENTO MANUAL VERTICAL</v>
          </cell>
          <cell r="C8107" t="str">
            <v>m</v>
          </cell>
          <cell r="D8107">
            <v>61.9</v>
          </cell>
        </row>
        <row r="8108">
          <cell r="A8108" t="str">
            <v>ED-50656</v>
          </cell>
          <cell r="B8108" t="str">
            <v>CALHA EM CHAPA GALVANIZADA, ESP. 0,65MM (GSG-24), COM DESENVOLVIMENTO DE 50CM, INCLUSIVE IÇAMENTO MANUAL VERTICAL</v>
          </cell>
          <cell r="C8108" t="str">
            <v>m</v>
          </cell>
          <cell r="D8108">
            <v>75.58</v>
          </cell>
        </row>
        <row r="8109">
          <cell r="A8109" t="str">
            <v>ED-50657</v>
          </cell>
          <cell r="B8109" t="str">
            <v>CALHA EM CHAPA GALVANIZADA, ESP. 0,65MM (GSG-24), COM DESENVOLVIMENTO DE 60CM, INCLUSIVE IÇAMENTO MANUAL VERTICAL</v>
          </cell>
          <cell r="C8109" t="str">
            <v>m</v>
          </cell>
          <cell r="D8109">
            <v>89.21</v>
          </cell>
        </row>
        <row r="8110">
          <cell r="A8110" t="str">
            <v>ED-50658</v>
          </cell>
          <cell r="B8110" t="str">
            <v>CALHA EM CHAPA GALVANIZADA, ESP. 0,65MM (GSG-24), COM DESENVOLVIMENTO DE 66CM, INCLUSIVE IÇAMENTO MANUAL VERTICAL</v>
          </cell>
          <cell r="C8110" t="str">
            <v>m</v>
          </cell>
          <cell r="D8110">
            <v>97.89</v>
          </cell>
        </row>
        <row r="8111">
          <cell r="A8111" t="str">
            <v>ED-50659</v>
          </cell>
          <cell r="B8111" t="str">
            <v>CALHA EM CHAPA GALVANIZADA, ESP. 0,65MM (GSG-24), COM DESENVOLVIMENTO DE 75CM, INCLUSIVE IÇAMENTO MANUAL VERTICAL</v>
          </cell>
          <cell r="C8111" t="str">
            <v>m</v>
          </cell>
          <cell r="D8111">
            <v>111.09</v>
          </cell>
        </row>
        <row r="8112">
          <cell r="A8112" t="str">
            <v>ED-50653</v>
          </cell>
          <cell r="B8112" t="str">
            <v>CALHA EM CHAPA GALVANIZADA, ESP. 0,8MM (GSG-22), COM DESENVOLVIMENTO DE 100CM, INCLUSIVE IÇAMENTO MANUAL VERTICAL</v>
          </cell>
          <cell r="C8112" t="str">
            <v>m</v>
          </cell>
          <cell r="D8112">
            <v>178.03</v>
          </cell>
        </row>
        <row r="8113">
          <cell r="A8113" t="str">
            <v>ED-50648</v>
          </cell>
          <cell r="B8113" t="str">
            <v>CALHA EM CHAPA GALVANIZADA, ESP. 0,8MM (GSG-22), COM DESENVOLVIMENTO DE 33CM, INCLUSIVE IÇAMENTO MANUAL VERTICAL</v>
          </cell>
          <cell r="C8113" t="str">
            <v>m</v>
          </cell>
          <cell r="D8113">
            <v>61.02</v>
          </cell>
        </row>
        <row r="8114">
          <cell r="A8114" t="str">
            <v>ED-50649</v>
          </cell>
          <cell r="B8114" t="str">
            <v>CALHA EM CHAPA GALVANIZADA, ESP. 0,8MM (GSG-22), COM DESENVOLVIMENTO DE 40CM, INCLUSIVE IÇAMENTO MANUAL VERTICAL</v>
          </cell>
          <cell r="C8114" t="str">
            <v>m</v>
          </cell>
          <cell r="D8114">
            <v>72.03</v>
          </cell>
        </row>
        <row r="8115">
          <cell r="A8115" t="str">
            <v>ED-50650</v>
          </cell>
          <cell r="B8115" t="str">
            <v>CALHA EM CHAPA GALVANIZADA, ESP. 0,8MM (GSG-22), COM DESENVOLVIMENTO DE 50CM, INCLUSIVE IÇAMENTO MANUAL VERTICAL</v>
          </cell>
          <cell r="C8115" t="str">
            <v>m</v>
          </cell>
          <cell r="D8115">
            <v>88.24</v>
          </cell>
        </row>
        <row r="8116">
          <cell r="A8116" t="str">
            <v>ED-50651</v>
          </cell>
          <cell r="B8116" t="str">
            <v>CALHA EM CHAPA GALVANIZADA, ESP. 0,8MM (GSG-22), COM DESENVOLVIMENTO DE 66CM, INCLUSIVE IÇAMENTO MANUAL VERTICAL</v>
          </cell>
          <cell r="C8116" t="str">
            <v>m</v>
          </cell>
          <cell r="D8116">
            <v>114.6</v>
          </cell>
        </row>
        <row r="8117">
          <cell r="A8117" t="str">
            <v>ED-50652</v>
          </cell>
          <cell r="B8117" t="str">
            <v>CALHA EM CHAPA GALVANIZADA, ESP. 0,8MM (GSG-22), COM DESENVOLVIMENTO DE 75CM, INCLUSIVE IÇAMENTO MANUAL VERTICAL</v>
          </cell>
          <cell r="C8117" t="str">
            <v>m</v>
          </cell>
          <cell r="D8117">
            <v>130.09</v>
          </cell>
        </row>
        <row r="8118">
          <cell r="A8118" t="str">
            <v>ED-50682</v>
          </cell>
          <cell r="B8118" t="str">
            <v>RUFO E CONTRARRUFO EM CHAPA GALVANIZADA, ESP. 0,5MM (GSG-26), COM DESENVOLVIMENTO DE 15CM, INCLUSIVE IÇAMENTO MANUAL VERTICAL</v>
          </cell>
          <cell r="C8118" t="str">
            <v>m</v>
          </cell>
          <cell r="D8118">
            <v>24.7</v>
          </cell>
        </row>
        <row r="8119">
          <cell r="A8119" t="str">
            <v>ED-50683</v>
          </cell>
          <cell r="B8119" t="str">
            <v>RUFO E CONTRARRUFO EM CHAPA GALVANIZADA, ESP. 0,5MM (GSG-26), COM DESENVOLVIMENTO DE 20CM, INCLUSIVE IÇAMENTO MANUAL VERTICAL</v>
          </cell>
          <cell r="C8119" t="str">
            <v>m</v>
          </cell>
          <cell r="D8119">
            <v>40.21</v>
          </cell>
        </row>
        <row r="8120">
          <cell r="A8120" t="str">
            <v>ED-50675</v>
          </cell>
          <cell r="B8120" t="str">
            <v>RUFO E CONTRARRUFO EM CHAPA GALVANIZADA, ESP. 0,65MM (GSG-24), COM DESENVOLVIMENTO DE 15CM, INCLUSIVE IÇAMENTO MANUAL VERTICAL</v>
          </cell>
          <cell r="C8120" t="str">
            <v>m</v>
          </cell>
          <cell r="D8120">
            <v>28.5</v>
          </cell>
        </row>
        <row r="8121">
          <cell r="A8121" t="str">
            <v>ED-50676</v>
          </cell>
          <cell r="B8121" t="str">
            <v>RUFO E CONTRARRUFO EM CHAPA GALVANIZADA, ESP. 0,65MM (GSG-24), COM DESENVOLVIMENTO DE 20CM, INCLUSIVE IÇAMENTO MANUAL VERTICAL</v>
          </cell>
          <cell r="C8121" t="str">
            <v>m</v>
          </cell>
          <cell r="D8121">
            <v>34.87</v>
          </cell>
        </row>
        <row r="8122">
          <cell r="A8122" t="str">
            <v>ED-50677</v>
          </cell>
          <cell r="B8122" t="str">
            <v>RUFO E CONTRARRUFO EM CHAPA GALVANIZADA, ESP. 0,65MM (GSG-24), COM DESENVOLVIMENTO DE 25CM, INCLUSIVE IÇAMENTO MANUAL VERTICAL</v>
          </cell>
          <cell r="C8122" t="str">
            <v>m</v>
          </cell>
          <cell r="D8122">
            <v>41.06</v>
          </cell>
        </row>
        <row r="8123">
          <cell r="A8123" t="str">
            <v>ED-50678</v>
          </cell>
          <cell r="B8123" t="str">
            <v>RUFO E CONTRARRUFO EM CHAPA GALVANIZADA, ESP. 0,65MM (GSG-24), COM DESENVOLVIMENTO DE 33CM, INCLUSIVE IÇAMENTO MANUAL VERTICAL</v>
          </cell>
          <cell r="C8123" t="str">
            <v>m</v>
          </cell>
          <cell r="D8123">
            <v>51</v>
          </cell>
        </row>
        <row r="8124">
          <cell r="A8124" t="str">
            <v>ED-50679</v>
          </cell>
          <cell r="B8124" t="str">
            <v>RUFO E CONTRARRUFO EM CHAPA GALVANIZADA, ESP. 0,65MM (GSG-24), COM DESENVOLVIMENTO DE 50CM, INCLUSIVE IÇAMENTO MANUAL VERTICAL</v>
          </cell>
          <cell r="C8124" t="str">
            <v>m</v>
          </cell>
          <cell r="D8124">
            <v>73.06</v>
          </cell>
        </row>
        <row r="8125">
          <cell r="A8125" t="str">
            <v>ED-50680</v>
          </cell>
          <cell r="B8125" t="str">
            <v>RUFO E CONTRARRUFO EM CHAPA GALVANIZADA, ESP. 0,65MM (GSG-24), COM DESENVOLVIMENTO DE 60CM, INCLUSIVE IÇAMENTO MANUAL VERTICAL</v>
          </cell>
          <cell r="C8125" t="str">
            <v>m</v>
          </cell>
          <cell r="D8125">
            <v>86.18</v>
          </cell>
        </row>
        <row r="8126">
          <cell r="A8126" t="str">
            <v>ED-50681</v>
          </cell>
          <cell r="B8126" t="str">
            <v>RUFO E CONTRARRUFO EM CHAPA GALVANIZADA, ESP. 0,65MM (GSG-24), COM DESENVOLVIMENTO DE 70CM, INCLUSIVE IÇAMENTO MANUAL VERTICAL</v>
          </cell>
          <cell r="C8126" t="str">
            <v>m</v>
          </cell>
          <cell r="D8126">
            <v>100.3</v>
          </cell>
        </row>
        <row r="8127">
          <cell r="A8127" t="str">
            <v>ED-50684</v>
          </cell>
          <cell r="B8127" t="str">
            <v>RUFO E CONTRA-RUFO EM CHAPA GALVANIZADA, ESP. 0,5MM (GSG-26), COM DESENVOLVIMENTO DE 25CM, INCLUSIVE IÇAMENTO MANUAL VERTICAL</v>
          </cell>
          <cell r="C8127" t="str">
            <v>m</v>
          </cell>
          <cell r="D8127">
            <v>34.29</v>
          </cell>
        </row>
        <row r="8128">
          <cell r="A8128" t="str">
            <v>ED-50685</v>
          </cell>
          <cell r="B8128" t="str">
            <v>RUFO E CONTRA-RUFO EM CHAPA GALVANIZADA, ESP. 0,5MM (GSG-26), COM DESENVOLVIMENTO DE 33CM, INCLUSIVE IÇAMENTO MANUAL VERTICAL</v>
          </cell>
          <cell r="C8128" t="str">
            <v>m</v>
          </cell>
          <cell r="D8128">
            <v>42.64</v>
          </cell>
        </row>
        <row r="8129">
          <cell r="A8129" t="str">
            <v>ED-50667</v>
          </cell>
          <cell r="B8129" t="str">
            <v>CHAPIM EM CHAPA GALVANIZADA, COM PINGADEIRA, ESP. 0,65MM (GSG-24), COM DESENVOLVIMENTO DE 35CM, INCLUSIVE IÇAMENTO MANUAL VERTICAL</v>
          </cell>
          <cell r="C8129" t="str">
            <v>m</v>
          </cell>
          <cell r="D8129">
            <v>58.19</v>
          </cell>
        </row>
        <row r="8130">
          <cell r="A8130" t="str">
            <v>ED-48433</v>
          </cell>
          <cell r="B8130" t="str">
            <v>COLOCAÇÃO DE VEDA ONDA EM POLIETILENO PARA TELHA ONDULADA</v>
          </cell>
          <cell r="C8130" t="str">
            <v>m2</v>
          </cell>
          <cell r="D8130">
            <v>14.9</v>
          </cell>
        </row>
        <row r="8131">
          <cell r="A8131" t="str">
            <v>ED-50668</v>
          </cell>
          <cell r="B8131" t="str">
            <v>CONDUTOR DE AP DO TELHADO EM TUBO PVC ESGOTO, INCLUSIVE CONEXÕES E SUPORTES, 100 MM</v>
          </cell>
          <cell r="C8131" t="str">
            <v>m</v>
          </cell>
          <cell r="D8131">
            <v>94.71</v>
          </cell>
        </row>
        <row r="8132">
          <cell r="A8132" t="str">
            <v>ED-50669</v>
          </cell>
          <cell r="B8132" t="str">
            <v>CONDUTOR DE AP DO TELHADO EM TUBO PVC ESGOTO, INCLUSIVE CONEXÕES E SUPORTES, 75 MM</v>
          </cell>
          <cell r="C8132" t="str">
            <v>m</v>
          </cell>
          <cell r="D8132">
            <v>93.37</v>
          </cell>
        </row>
        <row r="8133">
          <cell r="A8133" t="str">
            <v>ED-50673</v>
          </cell>
          <cell r="B8133" t="str">
            <v>GRELHA hemisférica de ferro fundido Ø 100 mm (4")</v>
          </cell>
          <cell r="C8133" t="str">
            <v>U</v>
          </cell>
          <cell r="D8133">
            <v>40.24</v>
          </cell>
        </row>
        <row r="8134">
          <cell r="A8134" t="str">
            <v>ED-50674</v>
          </cell>
          <cell r="B8134" t="str">
            <v>GRELHA hemisférica de ferro fundido Ø 150 mm (6")</v>
          </cell>
          <cell r="C8134" t="str">
            <v>U</v>
          </cell>
          <cell r="D8134">
            <v>60.21</v>
          </cell>
        </row>
        <row r="8135">
          <cell r="A8135" t="str">
            <v>ED-50672</v>
          </cell>
          <cell r="B8135" t="str">
            <v>GRELHA hemisférica de ferro fundido Ø 75 mm (3")</v>
          </cell>
          <cell r="C8135" t="str">
            <v>U</v>
          </cell>
          <cell r="D8135">
            <v>37.74</v>
          </cell>
        </row>
        <row r="8136">
          <cell r="A8136" t="str">
            <v>ED-49962</v>
          </cell>
          <cell r="B8136" t="str">
            <v>RALO SEMI- HEMISFÉRICO TIPO ABACAXI D = 100 MM</v>
          </cell>
          <cell r="C8136" t="str">
            <v>U</v>
          </cell>
          <cell r="D8136">
            <v>37.47</v>
          </cell>
        </row>
        <row r="8137">
          <cell r="A8137" t="str">
            <v>ED-49960</v>
          </cell>
          <cell r="B8137" t="str">
            <v>RALO SEMI- HEMISFÉRICO TIPO ABACAXI D = 50 MM</v>
          </cell>
          <cell r="C8137" t="str">
            <v>U</v>
          </cell>
          <cell r="D8137">
            <v>31.3</v>
          </cell>
        </row>
        <row r="8138">
          <cell r="A8138" t="str">
            <v>ED-49961</v>
          </cell>
          <cell r="B8138" t="str">
            <v>RALO SEMI- HEMISFÉRICO TIPO ABACAXI D = 75 MM</v>
          </cell>
          <cell r="C8138" t="str">
            <v>U</v>
          </cell>
          <cell r="D8138">
            <v>33.73</v>
          </cell>
        </row>
        <row r="8139">
          <cell r="A8139" t="str">
            <v>ED-50671</v>
          </cell>
          <cell r="B8139" t="str">
            <v>BUZINOTE PARA LAJES - DRENO COM TUBO DE 2" EMBUTIDO NO CONCRETO</v>
          </cell>
          <cell r="C8139" t="str">
            <v>m</v>
          </cell>
          <cell r="D8139">
            <v>35.61</v>
          </cell>
        </row>
        <row r="8140">
          <cell r="A8140" t="str">
            <v>ED-28551</v>
          </cell>
          <cell r="B8140" t="str">
            <v>CONDUTOR DE ÁGUAS PLUVIAIS RETANGULAR (43X85MM) EM AÇO GALVANIZADO, CHAPA 28, INCLUSIVE CONEXÕES E SUPORTES</v>
          </cell>
          <cell r="C8140" t="str">
            <v>m</v>
          </cell>
          <cell r="D8140">
            <v>60.89</v>
          </cell>
        </row>
        <row r="8141">
          <cell r="A8141" t="str">
            <v>ED-52311</v>
          </cell>
          <cell r="B8141" t="str">
            <v>MANTA ISOLANTE PARA TELHADOS</v>
          </cell>
          <cell r="C8141" t="str">
            <v>m2</v>
          </cell>
          <cell r="D8141">
            <v>23.34</v>
          </cell>
        </row>
        <row r="8142">
          <cell r="A8142" t="str">
            <v>ED-50764</v>
          </cell>
          <cell r="B8142" t="str">
            <v>REVESTIMENTO COM IMPERMEABILIZANTE EM DUAS (2) CAMADAS SOBREPOSTAS DE ARGAMASSA, TRAÇO 1:3 (CIMENTO E AREIA) COM ADITIVO IMPERMEABILIZANTE, ESP. 20MM, INCLUSIVE PINTURA COM DUAS (2) DEMÃOS COM EMULSÃO ASFÁLTICA</v>
          </cell>
          <cell r="C8142" t="str">
            <v>m2</v>
          </cell>
          <cell r="D8142">
            <v>63.11</v>
          </cell>
        </row>
        <row r="8143">
          <cell r="A8143" t="str">
            <v>ED-50167</v>
          </cell>
          <cell r="B8143" t="str">
            <v>IMPERMEABILIZAÇÃO COM ARGAMASSA TRAÇO 1:3, E = 2,50 CM COM ADITIVO</v>
          </cell>
          <cell r="C8143" t="str">
            <v>m2</v>
          </cell>
          <cell r="D8143">
            <v>51.42</v>
          </cell>
        </row>
        <row r="8144">
          <cell r="A8144" t="str">
            <v>ED-50171</v>
          </cell>
          <cell r="B8144" t="str">
            <v>IMPERMEABILIZAÇÃO POR CRISTALIZAÇÃO</v>
          </cell>
          <cell r="C8144" t="str">
            <v>m2</v>
          </cell>
          <cell r="D8144">
            <v>22.97</v>
          </cell>
        </row>
        <row r="8145">
          <cell r="A8145" t="str">
            <v>ED-50175</v>
          </cell>
          <cell r="B8145" t="str">
            <v>PINTURA IMPERMEABILIZANTE COM ARGAMASSA POLIMÉRICA</v>
          </cell>
          <cell r="C8145" t="str">
            <v>m2</v>
          </cell>
          <cell r="D8145">
            <v>20.9</v>
          </cell>
        </row>
        <row r="8146">
          <cell r="A8146" t="str">
            <v>ED-13286</v>
          </cell>
          <cell r="B8146" t="str">
            <v>CAMADA DE REGULARIZAÇÃO COM ARGAMASSA, TRAÇO 1:3 (CIMENTO E AREIA), ESP. 15MM, APLICAÇÃO MANUAL, PREPARO MECÂNICO</v>
          </cell>
          <cell r="C8146" t="str">
            <v>m2</v>
          </cell>
          <cell r="D8146">
            <v>30.72</v>
          </cell>
        </row>
        <row r="8147">
          <cell r="A8147" t="str">
            <v>ED-13287</v>
          </cell>
          <cell r="B8147" t="str">
            <v>CAMADA DE REGULARIZAÇÃO COM ARGAMASSA, TRAÇO 1:3 (CIMENTO E AREIA), ESP. 20MM, APLICAÇÃO MANUAL, PREPARO MECÂNICO</v>
          </cell>
          <cell r="C8147" t="str">
            <v>m2</v>
          </cell>
          <cell r="D8147">
            <v>34.14</v>
          </cell>
        </row>
        <row r="8148">
          <cell r="A8148" t="str">
            <v>ED-13288</v>
          </cell>
          <cell r="B8148" t="str">
            <v>CAMADA DE REGULARIZAÇÃO COM ARGAMASSA, TRAÇO 1:3 (CIMENTO E AREIA), ESP. 25MM, APLICAÇÃO MANUAL, PREPARO MECÂNICO</v>
          </cell>
          <cell r="C8148" t="str">
            <v>m2</v>
          </cell>
          <cell r="D8148">
            <v>37.55</v>
          </cell>
        </row>
        <row r="8149">
          <cell r="A8149" t="str">
            <v>ED-50170</v>
          </cell>
          <cell r="B8149" t="str">
            <v>CAMADA DE REGULARIZAÇÃO COM ARGAMASSA, TRAÇO 1:3 (CIMENTO E AREIA), ESP. 30MM, APLICAÇÃO MANUAL, PREPARO MECÂNICO</v>
          </cell>
          <cell r="C8149" t="str">
            <v>m2</v>
          </cell>
          <cell r="D8149">
            <v>40.97</v>
          </cell>
        </row>
        <row r="8150">
          <cell r="A8150" t="str">
            <v>ED-13289</v>
          </cell>
          <cell r="B8150" t="str">
            <v>CAMADA DE REGULARIZAÇÃO COM ARGAMASSA, TRAÇO 1:4 (CIMENTO E AREIA), ESP. 15MM, APLICAÇÃO MANUAL, PREPARO MECÂNICO</v>
          </cell>
          <cell r="C8150" t="str">
            <v>m2</v>
          </cell>
          <cell r="D8150">
            <v>29.16</v>
          </cell>
        </row>
        <row r="8151">
          <cell r="A8151" t="str">
            <v>ED-13290</v>
          </cell>
          <cell r="B8151" t="str">
            <v>CAMADA DE REGULARIZAÇÃO COM ARGAMASSA, TRAÇO 1:4 (CIMENTO E AREIA), ESP. 20MM, APLICAÇÃO MANUAL, PREPARO MECÂNICO</v>
          </cell>
          <cell r="C8151" t="str">
            <v>m2</v>
          </cell>
          <cell r="D8151">
            <v>32.06</v>
          </cell>
        </row>
        <row r="8152">
          <cell r="A8152" t="str">
            <v>ED-13291</v>
          </cell>
          <cell r="B8152" t="str">
            <v>CAMADA DE REGULARIZAÇÃO COM ARGAMASSA, TRAÇO 1:4 (CIMENTO E AREIA), ESP. 25MM, APLICAÇÃO MANUAL, PREPARO MECÂNICO</v>
          </cell>
          <cell r="C8152" t="str">
            <v>m2</v>
          </cell>
          <cell r="D8152">
            <v>34.95</v>
          </cell>
        </row>
        <row r="8153">
          <cell r="A8153" t="str">
            <v>ED-13292</v>
          </cell>
          <cell r="B8153" t="str">
            <v>CAMADA DE REGULARIZAÇÃO COM ARGAMASSA, TRAÇO 1:4 (CIMENTO E AREIA), ESP. 30MM, APLICAÇÃO MANUAL, PREPARO MECÂNICO</v>
          </cell>
          <cell r="C8153" t="str">
            <v>m2</v>
          </cell>
          <cell r="D8153">
            <v>37.85</v>
          </cell>
        </row>
        <row r="8154">
          <cell r="A8154" t="str">
            <v>ED-50176</v>
          </cell>
          <cell r="B8154" t="str">
            <v>PROTEÇÃO MECÂNICA COM ARGAMASSA, TRAÇO 1:3 (CIMENTO E AREIA), ESP. 15MM, APLICAÇÃO MANUAL, PREPARO MECÂNICO, EXCLUSIVE CAMADA DE REGULARIZAÇÃO</v>
          </cell>
          <cell r="C8154" t="str">
            <v>m2</v>
          </cell>
          <cell r="D8154">
            <v>26.62</v>
          </cell>
        </row>
        <row r="8155">
          <cell r="A8155" t="str">
            <v>ED-13279</v>
          </cell>
          <cell r="B8155" t="str">
            <v>PROTEÇÃO MECÂNICA COM ARGAMASSA, TRAÇO 1:3 (CIMENTO E AREIA), ESP. 20MM, APLICAÇÃO MANUAL, PREPARO MECÂNICO, EXCLUSIVE CAMADA DE REGULARIZAÇÃO</v>
          </cell>
          <cell r="C8155" t="str">
            <v>m2</v>
          </cell>
          <cell r="D8155">
            <v>30.04</v>
          </cell>
        </row>
        <row r="8156">
          <cell r="A8156" t="str">
            <v>ED-13280</v>
          </cell>
          <cell r="B8156" t="str">
            <v>PROTEÇÃO MECÂNICA COM ARGAMASSA, TRAÇO 1:3 (CIMENTO E AREIA), ESP. 25MM, APLICAÇÃO MANUAL, PREPARO MECÂNICO, EXCLUSIVE CAMADA DE REGULARIZAÇÃO</v>
          </cell>
          <cell r="C8156" t="str">
            <v>m2</v>
          </cell>
          <cell r="D8156">
            <v>33.45</v>
          </cell>
        </row>
        <row r="8157">
          <cell r="A8157" t="str">
            <v>ED-13281</v>
          </cell>
          <cell r="B8157" t="str">
            <v>PROTEÇÃO MECÂNICA COM ARGAMASSA, TRAÇO 1:3 (CIMENTO E AREIA), ESP. 30MM, APLICAÇÃO MANUAL, PREPARO MECÂNICO, EXCLUSIVE CAMADA DE REGULARIZAÇÃO</v>
          </cell>
          <cell r="C8157" t="str">
            <v>m2</v>
          </cell>
          <cell r="D8157">
            <v>36.87</v>
          </cell>
        </row>
        <row r="8158">
          <cell r="A8158" t="str">
            <v>ED-13282</v>
          </cell>
          <cell r="B8158" t="str">
            <v>PROTEÇÃO MECÂNICA COM ARGAMASSA, TRAÇO 1:4 (CIMENTO E AREIA), ESP. 15MM, APLICAÇÃO MANUAL, PREPARO MECÂNICO, EXCLUSIVE CAMADA DE REGULARIZAÇÃO</v>
          </cell>
          <cell r="C8158" t="str">
            <v>m2</v>
          </cell>
          <cell r="D8158">
            <v>25.06</v>
          </cell>
        </row>
        <row r="8159">
          <cell r="A8159" t="str">
            <v>ED-13283</v>
          </cell>
          <cell r="B8159" t="str">
            <v>PROTEÇÃO MECÂNICA COM ARGAMASSA, TRAÇO 1:4 (CIMENTO E AREIA), ESP. 20MM, APLICAÇÃO MANUAL, PREPARO MECÂNICO, EXCLUSIVE CAMADA DE REGULARIZAÇÃO</v>
          </cell>
          <cell r="C8159" t="str">
            <v>m2</v>
          </cell>
          <cell r="D8159">
            <v>27.96</v>
          </cell>
        </row>
        <row r="8160">
          <cell r="A8160" t="str">
            <v>ED-13284</v>
          </cell>
          <cell r="B8160" t="str">
            <v>PROTEÇÃO MECÂNICA COM ARGAMASSA, TRAÇO 1:4 (CIMENTO E AREIA), ESP. 25MM, APLICAÇÃO MANUAL, PREPARO MECÂNICO, EXCLUSIVE CAMADA DE REGULARIZAÇÃO</v>
          </cell>
          <cell r="C8160" t="str">
            <v>m2</v>
          </cell>
          <cell r="D8160">
            <v>30.85</v>
          </cell>
        </row>
        <row r="8161">
          <cell r="A8161" t="str">
            <v>ED-13285</v>
          </cell>
          <cell r="B8161" t="str">
            <v>PROTEÇÃO MECÂNICA COM ARGAMASSA, TRAÇO 1:4 (CIMENTO E AREIA), ESP. 30MM, APLICAÇÃO MANUAL, PREPARO MECÂNICO, EXCLUSIVE CAMADA DE REGULARIZAÇÃO</v>
          </cell>
          <cell r="C8161" t="str">
            <v>m2</v>
          </cell>
          <cell r="D8161">
            <v>33.75</v>
          </cell>
        </row>
        <row r="8162">
          <cell r="A8162" t="str">
            <v>ED-50173</v>
          </cell>
          <cell r="B8162" t="str">
            <v>IMPERMEABILIZAÇÃO de alicerce com tinta betuminosa em parede de 1 1/2 tijolo</v>
          </cell>
          <cell r="C8162" t="str">
            <v>m</v>
          </cell>
          <cell r="D8162">
            <v>13.48</v>
          </cell>
        </row>
        <row r="8163">
          <cell r="A8163" t="str">
            <v>ED-50174</v>
          </cell>
          <cell r="B8163" t="str">
            <v>PINTURA COM EMULSÃO ASFÁLTICA, DUAS (2) DEMÃOS</v>
          </cell>
          <cell r="C8163" t="str">
            <v>m2</v>
          </cell>
          <cell r="D8163">
            <v>23.69</v>
          </cell>
        </row>
        <row r="8164">
          <cell r="A8164" t="str">
            <v>ED-50168</v>
          </cell>
          <cell r="B8164" t="str">
            <v>IMPERMEABILIZAÇÃO COM MANTA ASFÁLTICA PRÉ-FABRICADA, E = 4 MM</v>
          </cell>
          <cell r="C8164" t="str">
            <v>m2</v>
          </cell>
          <cell r="D8164">
            <v>62.25</v>
          </cell>
        </row>
        <row r="8165">
          <cell r="A8165" t="str">
            <v>ED-50169</v>
          </cell>
          <cell r="B8165" t="str">
            <v>IMPERMEABILIZAÇÃO COM MANTA ASFÁLTICA PRÉ-FABRICADA, E = 4 MM - ANTI-RAIZ</v>
          </cell>
          <cell r="C8165" t="str">
            <v>m2</v>
          </cell>
          <cell r="D8165">
            <v>63.17</v>
          </cell>
        </row>
        <row r="8166">
          <cell r="A8166" t="str">
            <v>ED-50533</v>
          </cell>
          <cell r="B8166" t="str">
            <v>APICOAMENTO DE PISO CIMENTADO - PROFUNDIDADE ATÉ 1 CM</v>
          </cell>
          <cell r="C8166" t="str">
            <v>m2</v>
          </cell>
          <cell r="D8166">
            <v>9.01</v>
          </cell>
        </row>
        <row r="8167">
          <cell r="A8167" t="str">
            <v>ED-50600</v>
          </cell>
          <cell r="B8167" t="str">
            <v>APLICAÇÃO DE LONA PRETA, ESP. 150 MICRAS, INCLUSIVE FORNECIMENTO</v>
          </cell>
          <cell r="C8167" t="str">
            <v>m2</v>
          </cell>
          <cell r="D8167">
            <v>2.73</v>
          </cell>
        </row>
        <row r="8168">
          <cell r="A8168" t="str">
            <v>ED-50566</v>
          </cell>
          <cell r="B8168" t="str">
            <v>CONTRAPISO DESEMPENADO COM ARGAMASSA, TRAÇO 1:3 (CIMENTO E AREIA), ESP. 20MM</v>
          </cell>
          <cell r="C8168" t="str">
            <v>m2</v>
          </cell>
          <cell r="D8168">
            <v>33.51</v>
          </cell>
        </row>
        <row r="8169">
          <cell r="A8169" t="str">
            <v>ED-50567</v>
          </cell>
          <cell r="B8169" t="str">
            <v>CONTRAPISO DESEMPENADO COM ARGAMASSA, TRAÇO 1:3 (CIMENTO E AREIA), ESP. 25MM</v>
          </cell>
          <cell r="C8169" t="str">
            <v>m2</v>
          </cell>
          <cell r="D8169">
            <v>36.77</v>
          </cell>
        </row>
        <row r="8170">
          <cell r="A8170" t="str">
            <v>ED-50568</v>
          </cell>
          <cell r="B8170" t="str">
            <v>CONTRAPISO DESEMPENADO COM ARGAMASSA, TRAÇO 1:3 (CIMENTO E AREIA), ESP. 30MM</v>
          </cell>
          <cell r="C8170" t="str">
            <v>m2</v>
          </cell>
          <cell r="D8170">
            <v>40.03</v>
          </cell>
        </row>
        <row r="8171">
          <cell r="A8171" t="str">
            <v>ED-50569</v>
          </cell>
          <cell r="B8171" t="str">
            <v>CONTRAPISO DESEMPENADO COM ARGAMASSA, TRAÇO 1:3 (CIMENTO E AREIA), ESP. 50MM</v>
          </cell>
          <cell r="C8171" t="str">
            <v>m2</v>
          </cell>
          <cell r="D8171">
            <v>56.48</v>
          </cell>
        </row>
        <row r="8172">
          <cell r="A8172" t="str">
            <v>ED-50534</v>
          </cell>
          <cell r="B8172" t="str">
            <v>REVESTIMENTO COM ARDÓSIA APLICADO EM PISO (20X20CM), ESP. 1CM, ACABAMENTO NATURAL, ASSENTAMENTO COM ARGAMASSA INDUSTRIALIZADA, INCLUSIVE REJUNTAMENTO</v>
          </cell>
          <cell r="C8172" t="str">
            <v>m2</v>
          </cell>
          <cell r="D8172">
            <v>60.63</v>
          </cell>
        </row>
        <row r="8173">
          <cell r="A8173" t="str">
            <v>ED-50535</v>
          </cell>
          <cell r="B8173" t="str">
            <v>REVESTIMENTO COM ARDÓSIA APLICADO EM PISO (30X30CM), ESP. 1CM, ACABAMENTO NATURAL, ASSENTAMENTO COM ARGAMASSA INDUSTRIALIZADA, INCLUSIVE REJUNTAMENTO</v>
          </cell>
          <cell r="C8173" t="str">
            <v>m2</v>
          </cell>
          <cell r="D8173">
            <v>62.65</v>
          </cell>
        </row>
        <row r="8174">
          <cell r="A8174" t="str">
            <v>ED-50536</v>
          </cell>
          <cell r="B8174" t="str">
            <v>REVESTIMENTO COM ARDÓSIA APLICADO EM PISO (40X40CM), ESP. 1CM, ACABAMENTO NATURAL, ASSENTAMENTO COM ARGAMASSA INDUSTRIALIZADA, INCLUSIVE REJUNTAMENTO</v>
          </cell>
          <cell r="C8174" t="str">
            <v>m2</v>
          </cell>
          <cell r="D8174">
            <v>65.05</v>
          </cell>
        </row>
        <row r="8175">
          <cell r="A8175" t="str">
            <v>ED-50544</v>
          </cell>
          <cell r="B8175" t="str">
            <v>REVESTIMENTO COM CERÂMICA APLICADO EM PISO, ACABAMENTO ESMALTADO, AMBIENTE EXTERNO (ANTIDERRAPANTE), PADRÃO EXTRA, DIMENSÃO DA PEÇA ATÉ 2025 CM2, PEI IV, ASSENTAMENTO COM ARGAMASSA INDUSTRIALIZADA, INCLUSIVE REJUNTAMENTO</v>
          </cell>
          <cell r="C8175" t="str">
            <v>m2</v>
          </cell>
          <cell r="D8175">
            <v>69.29</v>
          </cell>
        </row>
        <row r="8176">
          <cell r="A8176" t="str">
            <v>ED-50543</v>
          </cell>
          <cell r="B8176" t="str">
            <v>REVESTIMENTO COM CERÂMICA APLICADO EM PISO, ACABAMENTO ESMALTADO, AMBIENTE EXTERNO (ANTIDERRAPANTE), PADRÃO EXTRA, DIMENSÃO DA PEÇA ATÉ 2025 CM2, PEI V, ASSENTAMENTO COM ARGAMASSA INDUSTRIALIZADA, INCLUSIVE REJUNTAMENTO</v>
          </cell>
          <cell r="C8176" t="str">
            <v>m2</v>
          </cell>
          <cell r="D8176">
            <v>65.06</v>
          </cell>
        </row>
        <row r="8177">
          <cell r="A8177" t="str">
            <v>ED-50722</v>
          </cell>
          <cell r="B8177" t="str">
            <v>REVESTIMENTO COM CERÂMICA APLICADO EM PISO, ACABAMENTO ESMALTADO, AMBIENTE INTERNO, PADRÃO COMERCIAL, DIMENSÃO DA PEÇA (10X10CM), PEI IV, ASSENTAMENTO COM ARGAMASSA INDUSTRIALIZADA, INCLUSIVE REJUNTAMENTO</v>
          </cell>
          <cell r="C8177" t="str">
            <v>m2</v>
          </cell>
          <cell r="D8177">
            <v>56.91</v>
          </cell>
        </row>
        <row r="8178">
          <cell r="A8178" t="str">
            <v>ED-50723</v>
          </cell>
          <cell r="B8178" t="str">
            <v>REVESTIMENTO COM CERÂMICA APLICADO EM PISO, ACABAMENTO ESMALTADO, AMBIENTE INTERNO, PADRÃO COMERCIAL, DIMENSÃO DA PEÇA (10X20CM), PEI IV, ASSENTAMENTO COM ARGAMASSA INDUSTRIALIZADA, INCLUSIVE REJUNTAMENTO</v>
          </cell>
          <cell r="C8178" t="str">
            <v>m2</v>
          </cell>
          <cell r="D8178">
            <v>55.57</v>
          </cell>
        </row>
        <row r="8179">
          <cell r="A8179" t="str">
            <v>ED-50724</v>
          </cell>
          <cell r="B8179" t="str">
            <v>REVESTIMENTO COM CERÂMICA APLICADO EM PISO, ACABAMENTO ESMALTADO, AMBIENTE INTERNO, PADRÃO EXTRA, DIMENSÃO DA PEÇA ATÉ 2025 CM2, PEI IV, ASSENTAMENTO COM ARGAMASSA INDUSTRIALIZADA, INCLUSIVE REJUNTAMENTO</v>
          </cell>
          <cell r="C8179" t="str">
            <v>m2</v>
          </cell>
          <cell r="D8179">
            <v>81.88</v>
          </cell>
        </row>
        <row r="8180">
          <cell r="A8180" t="str">
            <v>ED-50542</v>
          </cell>
          <cell r="B8180" t="str">
            <v>REVESTIMENTO COM CERÂMICA APLICADO EM PISO, ACABAMENTO ESMALTADO, AMBIENTE INTERNO, PADRÃO EXTRA, DIMENSÃO DA PEÇA ATÉ 2025 CM2, PEI V, ASSENTAMENTO COM ARGAMASSA INDUSTRIALIZADA, INCLUSIVE REJUNTAMENTO</v>
          </cell>
          <cell r="C8180" t="str">
            <v>m2</v>
          </cell>
          <cell r="D8180">
            <v>86.4</v>
          </cell>
        </row>
        <row r="8181">
          <cell r="A8181" t="str">
            <v>ED-50541</v>
          </cell>
          <cell r="B8181" t="str">
            <v>REVESTIMENTO COM CERÂMICA VERMELHO NATURAL PARA PISO, ASSENTAMENTO COM ARGAMASSA INDUSTRIALIZADA, INCLUSIVE REJUNTAMENTO</v>
          </cell>
          <cell r="C8181" t="str">
            <v>m2</v>
          </cell>
          <cell r="D8181">
            <v>94.31</v>
          </cell>
        </row>
        <row r="8182">
          <cell r="A8182" t="str">
            <v>ED-50753</v>
          </cell>
          <cell r="B8182" t="str">
            <v>REVESTIMENTO COM PORCELANATO APLICADO EM PISO, ACABAMENTO ESMALTADO ACETINADO, AMBIENTE INTERNO/EXTERNO, PADRÃO EXTRA, BORDA RETIFICADA, DIMENSÃO DA PEÇA (45X45CM), ASSENTAMENTO COM ARGAMASSA INDUSTRIALIZADA, INCLUSIVE REJUNTAMENTO</v>
          </cell>
          <cell r="C8182" t="str">
            <v>m2</v>
          </cell>
          <cell r="D8182">
            <v>139.74</v>
          </cell>
        </row>
        <row r="8183">
          <cell r="A8183" t="str">
            <v>ED-50754</v>
          </cell>
          <cell r="B8183" t="str">
            <v>REVESTIMENTO COM PORCELANATO APLICADO EM PISO, ACABAMENTO POLÍDO, AMBIENTE INTERNO, PADRÃO EXTRA, BORDA RETIFICADA, DIMENSÃO DA PEÇA (60X60CM), ASSENTAMENTO COM ARGAMASSA INDUSTRIALIZADA, INCLUSIVE REJUNTAMENTO</v>
          </cell>
          <cell r="C8183" t="str">
            <v>m2</v>
          </cell>
          <cell r="D8183">
            <v>124.73</v>
          </cell>
        </row>
        <row r="8184">
          <cell r="A8184" t="str">
            <v>ED-50582</v>
          </cell>
          <cell r="B8184" t="str">
            <v>REVESTIMENTO COM LADRILHO HIDRÁULICO APLICADO EM PISO (20X20CM) COM JUNTA SECA, COM DUAS (2) CORES, ASSENTAMENTO COM ARGAMASSA INDUSTRIALIZADA</v>
          </cell>
          <cell r="C8184" t="str">
            <v>m2</v>
          </cell>
          <cell r="D8184">
            <v>86.05</v>
          </cell>
        </row>
        <row r="8185">
          <cell r="A8185" t="str">
            <v>ED-50581</v>
          </cell>
          <cell r="B8185" t="str">
            <v>REVESTIMENTO COM LADRILHO HIDRÁULICO APLICADO EM PISO (20X20CM) COM JUNTA SECA, COM UMA (1) COR, ASSENTAMENTO COM ARGAMASSA INDUSTRIALIZADA</v>
          </cell>
          <cell r="C8185" t="str">
            <v>m2</v>
          </cell>
          <cell r="D8185">
            <v>83.8</v>
          </cell>
        </row>
        <row r="8186">
          <cell r="A8186" t="str">
            <v>ED-50580</v>
          </cell>
          <cell r="B8186" t="str">
            <v>REVESTIMENTO COM LADRILHO HIDRÁULICO APLICADO EM PISO (20X20CM) COM JUNTA SECA, NA COR NATURAL, ASSENTAMENTO COM ARGAMASSA INDUSTRIALIZADA</v>
          </cell>
          <cell r="C8186" t="str">
            <v>m2</v>
          </cell>
          <cell r="D8186">
            <v>65.25</v>
          </cell>
        </row>
        <row r="8187">
          <cell r="A8187" t="str">
            <v>ED-50585</v>
          </cell>
          <cell r="B8187" t="str">
            <v>REVESTIMENTO COM LADRILHO HIDRÁULICO APLICADO EM PISO (25X25CM) COM JUNTA SECA, COM DUAS (2) CORES, ASSENTAMENTO COM ARGAMASSA INDUSTRIALIZADA</v>
          </cell>
          <cell r="C8187" t="str">
            <v>m2</v>
          </cell>
          <cell r="D8187">
            <v>93.05</v>
          </cell>
        </row>
        <row r="8188">
          <cell r="A8188" t="str">
            <v>ED-50584</v>
          </cell>
          <cell r="B8188" t="str">
            <v>REVESTIMENTO COM LADRILHO HIDRÁULICO APLICADO EM PISO (25X25CM) COM JUNTA SECA, COM UMA (1) COR, ASSENTAMENTO COM ARGAMASSA INDUSTRIALIZADA</v>
          </cell>
          <cell r="C8188" t="str">
            <v>m2</v>
          </cell>
          <cell r="D8188">
            <v>88.56</v>
          </cell>
        </row>
        <row r="8189">
          <cell r="A8189" t="str">
            <v>ED-50583</v>
          </cell>
          <cell r="B8189" t="str">
            <v>REVESTIMENTO COM LADRILHO HIDRÁULICO APLICADO EM PISO (25X25CM) COM JUNTA SECA, NA COR NATURAL, ASSENTAMENTO COM ARGAMASSA INDUSTRIALIZADA</v>
          </cell>
          <cell r="C8189" t="str">
            <v>m2</v>
          </cell>
          <cell r="D8189">
            <v>67.89</v>
          </cell>
        </row>
        <row r="8190">
          <cell r="A8190" t="str">
            <v>ED-50576</v>
          </cell>
          <cell r="B8190" t="str">
            <v>REVESTIMENTO COM GRANITO, CINZA ANDORINHA, APLICADO EM PISO, ESP. 2CM, DIMENSÃO DA PEÇA ATÉ 1600 CM2, ASSENTAMENTO COM ARGAMASSA INDUSTRIALIZADA, INCLUSIVE REJUNTAMENTO</v>
          </cell>
          <cell r="C8190" t="str">
            <v>m2</v>
          </cell>
          <cell r="D8190">
            <v>235.36</v>
          </cell>
        </row>
        <row r="8191">
          <cell r="A8191" t="str">
            <v>ED-50609</v>
          </cell>
          <cell r="B8191" t="str">
            <v>REVESTIMENTO COM MÁRMORE BRANCO APLICADO EM PISO, ESP. 2CM, ASSENTAMENTO COM ARGAMASSA INDUSTRIALIZADA, INCLUSIVE REJUNTAMENTO</v>
          </cell>
          <cell r="C8191" t="str">
            <v>m2</v>
          </cell>
          <cell r="D8191">
            <v>216.66</v>
          </cell>
        </row>
        <row r="8192">
          <cell r="A8192" t="str">
            <v>ED-50610</v>
          </cell>
          <cell r="B8192" t="str">
            <v>REVESTIMENTO COM MÁRMORE BRANCO APLICADO EM PISO, ESP. 3CM, ASSENTAMENTO COM ARGAMASSA INDUSTRIALIZADA, INCLUSIVE REJUNTAMENTO</v>
          </cell>
          <cell r="C8192" t="str">
            <v>m2</v>
          </cell>
          <cell r="D8192">
            <v>284.16</v>
          </cell>
        </row>
        <row r="8193">
          <cell r="A8193" t="str">
            <v>ED-17821</v>
          </cell>
          <cell r="B8193" t="str">
            <v>APLICAÇÃO DE REJUNTE CIMENTÍCIO COLORIDO INDUSTRIALIZADO PARA REVESTIMENTOS DE PAREDE/PISO COM JUNTAS DE ATÉ 1MM DE ESPESSURA</v>
          </cell>
          <cell r="C8193" t="str">
            <v>m2</v>
          </cell>
          <cell r="D8193">
            <v>4.7</v>
          </cell>
        </row>
        <row r="8194">
          <cell r="A8194" t="str">
            <v>ED-50718</v>
          </cell>
          <cell r="B8194" t="str">
            <v>APLICAÇÃO DE REJUNTE CIMENTÍCIO COLORIDO INDUSTRIALIZADO PARA REVESTIMENTOS DE PAREDE/PISO COM JUNTAS DE ATÉ 3MM DE ESPESSURA</v>
          </cell>
          <cell r="C8194" t="str">
            <v>m2</v>
          </cell>
          <cell r="D8194">
            <v>5.22</v>
          </cell>
        </row>
        <row r="8195">
          <cell r="A8195" t="str">
            <v>ED-17822</v>
          </cell>
          <cell r="B8195" t="str">
            <v>APLICAÇÃO DE REJUNTE COM CIMENTO BRANCO PARA REVESTIMENTOS DE PAREDE/PISO COM JUNTAS DE ATÉ 1MM DE ESPESSURA</v>
          </cell>
          <cell r="C8195" t="str">
            <v>m2</v>
          </cell>
          <cell r="D8195">
            <v>5.3</v>
          </cell>
        </row>
        <row r="8196">
          <cell r="A8196" t="str">
            <v>ED-9122</v>
          </cell>
          <cell r="B8196" t="str">
            <v>APLICAÇÃO DE REJUNTE COM CIMENTO BRANCO PARA REVESTIMENTOS DE PAREDE/PISO COM JUNTAS DE ATÉ 3MM DE ESPESSURA</v>
          </cell>
          <cell r="C8196" t="str">
            <v>m2</v>
          </cell>
          <cell r="D8196">
            <v>7.01</v>
          </cell>
        </row>
        <row r="8197">
          <cell r="A8197" t="str">
            <v>ED-17823</v>
          </cell>
          <cell r="B8197" t="str">
            <v>APLICAÇÃO DE REJUNTE EPÓXI PARA REVESTIMENTOS DE PAREDE/PISO COM JUNTAS DE ATÉ 1MM DE ESPESSURA</v>
          </cell>
          <cell r="C8197" t="str">
            <v>m2</v>
          </cell>
          <cell r="D8197">
            <v>8.44</v>
          </cell>
        </row>
        <row r="8198">
          <cell r="A8198" t="str">
            <v>ED-17824</v>
          </cell>
          <cell r="B8198" t="str">
            <v>APLICAÇÃO DE REJUNTE EPÓXI PARA REVESTIMENTOS DE PAREDE/PISO COM JUNTAS DE ATÉ 3MM DE ESPESSURA</v>
          </cell>
          <cell r="C8198" t="str">
            <v>m2</v>
          </cell>
          <cell r="D8198">
            <v>15.23</v>
          </cell>
        </row>
        <row r="8199">
          <cell r="A8199" t="str">
            <v>ED-50632</v>
          </cell>
          <cell r="B8199" t="str">
            <v>PLACA VINÍLICA 30 X 30 CM E = 2 MM</v>
          </cell>
          <cell r="C8199" t="str">
            <v>m2</v>
          </cell>
          <cell r="D8199">
            <v>115.6</v>
          </cell>
        </row>
        <row r="8200">
          <cell r="A8200" t="str">
            <v>ED-17869</v>
          </cell>
          <cell r="B8200" t="str">
            <v>APLICAÇÃO DE VERNIZ, COM ACABAMENTO BRILHANTE, EM PISO DE MADEIRA TIPO TÁBUA CORRIDA, DUAS (2) DEMÃOS, INCLUSIVE RASPAGEM E CALAFETAÇÃO</v>
          </cell>
          <cell r="C8200" t="str">
            <v>m2</v>
          </cell>
          <cell r="D8200">
            <v>44.22</v>
          </cell>
        </row>
        <row r="8201">
          <cell r="A8201" t="str">
            <v>ED-17868</v>
          </cell>
          <cell r="B8201" t="str">
            <v>APLICAÇÃO DE VERNIZ, COM ACABAMENTO BRILHANTE, EM PISO DE MADEIRA TIPO TACÃO, DUAS (2) DEMÃOS, INCLUSIVE RASPAGEM E CALAFETAÇÃO</v>
          </cell>
          <cell r="C8201" t="str">
            <v>m2</v>
          </cell>
          <cell r="D8201">
            <v>44.41</v>
          </cell>
        </row>
        <row r="8202">
          <cell r="A8202" t="str">
            <v>ED-17867</v>
          </cell>
          <cell r="B8202" t="str">
            <v>APLICAÇÃO DE VERNIZ, COM ACABAMENTO BRILHANTE, EM PISO DE MADEIRA TIPO TACO, DUAS (2) DEMÃOS, INCLUSIVE RASPAGEM E CALAFETAÇÃO</v>
          </cell>
          <cell r="C8202" t="str">
            <v>m2</v>
          </cell>
          <cell r="D8202">
            <v>45.38</v>
          </cell>
        </row>
        <row r="8203">
          <cell r="A8203" t="str">
            <v>ED-17861</v>
          </cell>
          <cell r="B8203" t="str">
            <v>APLICAÇÃO DE VERNIZ EM PISO DE MADEIRA, UMA (1) DEMÃO, EXCLUSIVE RASPAGEM</v>
          </cell>
          <cell r="C8203" t="str">
            <v>m2</v>
          </cell>
          <cell r="D8203">
            <v>12.22</v>
          </cell>
        </row>
        <row r="8204">
          <cell r="A8204" t="str">
            <v>ED-17864</v>
          </cell>
          <cell r="B8204" t="str">
            <v>CALAFETAÇÃO DE PISO DE TÁBUA CORRIDA DE MADEIRA (10CMX100CM), EXCLUSIVE APLICAÇÃO DE VERNIZ/RESINA</v>
          </cell>
          <cell r="C8204" t="str">
            <v>m2</v>
          </cell>
          <cell r="D8204">
            <v>14.87</v>
          </cell>
        </row>
        <row r="8205">
          <cell r="A8205" t="str">
            <v>ED-17863</v>
          </cell>
          <cell r="B8205" t="str">
            <v>CALAFETAÇÃO DE PISO DE TACÃO DE MADEIRA (10CMX40CM), EXCLUSIVE APLICAÇÃO DE VERNIZ/RESINA</v>
          </cell>
          <cell r="C8205" t="str">
            <v>m2</v>
          </cell>
          <cell r="D8205">
            <v>15.06</v>
          </cell>
        </row>
        <row r="8206">
          <cell r="A8206" t="str">
            <v>ED-17862</v>
          </cell>
          <cell r="B8206" t="str">
            <v>CALAFETAÇÃO DE PISO DE TACO DE MADEIRA (7CMX14CM), EXCLUSIVE APLICAÇÃO DE VERNIZ/RESINA</v>
          </cell>
          <cell r="C8206" t="str">
            <v>m2</v>
          </cell>
          <cell r="D8206">
            <v>16.03</v>
          </cell>
        </row>
        <row r="8207">
          <cell r="A8207" t="str">
            <v>ED-17859</v>
          </cell>
          <cell r="B8207" t="str">
            <v>RASPAGEM EM PISO DE MADEIRA, EXCLUSIVE CALAFETAÇÃO</v>
          </cell>
          <cell r="C8207" t="str">
            <v>m2</v>
          </cell>
          <cell r="D8207">
            <v>4.91</v>
          </cell>
        </row>
        <row r="8208">
          <cell r="A8208" t="str">
            <v>ED-50604</v>
          </cell>
          <cell r="B8208" t="str">
            <v>TACÃO DE MADEIRA IPÊ EXTRA 10 X 40 CM ASSENTADO COM COLA ESPECIAL A BASE DE PVA</v>
          </cell>
          <cell r="C8208" t="str">
            <v>m2</v>
          </cell>
          <cell r="D8208">
            <v>116.09</v>
          </cell>
        </row>
        <row r="8209">
          <cell r="A8209" t="str">
            <v>ED-50602</v>
          </cell>
          <cell r="B8209" t="str">
            <v>TACO DE MADEIRA IPÊ EXTRA 7 X 21 CM ASSENTADO COM COLA ESPECIAL A BASE DE PVA</v>
          </cell>
          <cell r="C8209" t="str">
            <v>m2</v>
          </cell>
          <cell r="D8209">
            <v>101.77</v>
          </cell>
        </row>
        <row r="8210">
          <cell r="A8210" t="str">
            <v>ED-50563</v>
          </cell>
          <cell r="B8210" t="str">
            <v>PISO CIMENTADO COM ARGAMASSA, TRAÇO 1:3 (CIMENTO E AREIA), COM ADITIVO IMPERMEABILIZANTE, ESP. 25MM, ACABAMENTO DESEMPENADO E FELTRADO</v>
          </cell>
          <cell r="C8210" t="str">
            <v>m2</v>
          </cell>
          <cell r="D8210">
            <v>49.34</v>
          </cell>
        </row>
        <row r="8211">
          <cell r="A8211" t="str">
            <v>ED-50547</v>
          </cell>
          <cell r="B8211" t="str">
            <v>PISO CIMENTADO COM ARGAMASSA, TRAÇO 1:3 (CIMENTO E AREIA), ESP. 25MM, ACABAMENTO DESEMPENADO E FELTRADO, MODULAÇÃO DE 100X100CM, INCLUSIVE JUNTA PLÁSTICA</v>
          </cell>
          <cell r="C8211" t="str">
            <v>m2</v>
          </cell>
          <cell r="D8211">
            <v>50.17</v>
          </cell>
        </row>
        <row r="8212">
          <cell r="A8212" t="str">
            <v>ED-50545</v>
          </cell>
          <cell r="B8212" t="str">
            <v>PISO CIMENTADO COM ARGAMASSA, TRAÇO 1:3 (CIMENTO E AREIA), ESP. 25MM, ACABAMENTO DESEMPENADO E FELTRADO, MODULAÇÃO DE 200X200CM, INCLUSIVE JUNTA PLÁSTICA</v>
          </cell>
          <cell r="C8212" t="str">
            <v>m2</v>
          </cell>
          <cell r="D8212">
            <v>49.31</v>
          </cell>
        </row>
        <row r="8213">
          <cell r="A8213" t="str">
            <v>ED-50549</v>
          </cell>
          <cell r="B8213" t="str">
            <v>PISO CIMENTADO COM ARGAMASSA, TRAÇO 1:3 (CIMENTO E AREIA), ESP. 25MM, ACABAMETNO DESEMPENADO E FELTRADO, MODULAÇÃO DE 60X60CM, INCLUSIVE JUNTA PLÁSTICA</v>
          </cell>
          <cell r="C8213" t="str">
            <v>m2</v>
          </cell>
          <cell r="D8213">
            <v>51.41</v>
          </cell>
        </row>
        <row r="8214">
          <cell r="A8214" t="str">
            <v>ED-50548</v>
          </cell>
          <cell r="B8214" t="str">
            <v>PISO CIMENTADO COM ARGAMASSA, TRAÇO 1:3 (CIMENTO E AREIA), ESP. 30MM, ACABAMENTO DESEMPENADO E FELTRADO, MODULAÇÃO DE 100X100CM, INCLUSIVE JUNTA PLÁSTICA</v>
          </cell>
          <cell r="C8214" t="str">
            <v>m2</v>
          </cell>
          <cell r="D8214">
            <v>55.59</v>
          </cell>
        </row>
        <row r="8215">
          <cell r="A8215" t="str">
            <v>ED-50546</v>
          </cell>
          <cell r="B8215" t="str">
            <v>PISO CIMENTADO COM ARGAMASSA, TRAÇO 1:3 (CIMENTO E AREIA), ESP. 30MM, ACABAMENTO DESEMPENADO E FELTRADO, MODULAÇÃO DE 200X200CM, INCLUSIVE JUNTA PLÁSTICA</v>
          </cell>
          <cell r="C8215" t="str">
            <v>m2</v>
          </cell>
          <cell r="D8215">
            <v>54.73</v>
          </cell>
        </row>
        <row r="8216">
          <cell r="A8216" t="str">
            <v>ED-50550</v>
          </cell>
          <cell r="B8216" t="str">
            <v>PISO CIMENTADO COM ARGAMASSA, TRAÇO 1:3 (CIMENTO E AREIA), ESP. 30MM, ACABAMENTO DESEMPENADO E FELTRADO, MODULAÇÃO DE 60X60CM, INCLUSIVE JUNTA PLÁSTICA</v>
          </cell>
          <cell r="C8216" t="str">
            <v>m2</v>
          </cell>
          <cell r="D8216">
            <v>56.83</v>
          </cell>
        </row>
        <row r="8217">
          <cell r="A8217" t="str">
            <v>ED-50551</v>
          </cell>
          <cell r="B8217" t="str">
            <v>PISO CIMENTADO COM ARGAMASSA, TRAÇO 1:3 (CIMENTO E AREIA), ESP. 50MM, ACABAMENTO DESEMPENADO E FELTRADO, MODULAÇÃO DE 100X100CM, INCLUSIVE JUNTA PLÁSTICA</v>
          </cell>
          <cell r="C8217" t="str">
            <v>m2</v>
          </cell>
          <cell r="D8217">
            <v>72.94</v>
          </cell>
        </row>
        <row r="8218">
          <cell r="A8218" t="str">
            <v>ED-50564</v>
          </cell>
          <cell r="B8218" t="str">
            <v>PISO CIMENTADO COM PIGMENTAÇÃO COLORIDA, DESEMPENADO E FELTRADO COM ARGAMASSA, TRAÇO 1:3 (CIMENTO E AREIA), ESP. 30MM, ACABAMENTO DESEMPENADO E FELTRADO, SEM JUNTA DE DILATAÇÃO</v>
          </cell>
          <cell r="C8218" t="str">
            <v>m2</v>
          </cell>
          <cell r="D8218">
            <v>50.91</v>
          </cell>
        </row>
        <row r="8219">
          <cell r="A8219" t="str">
            <v>ED-50552</v>
          </cell>
          <cell r="B8219" t="str">
            <v>PISO CIMENTADO NATADO COM ARGAMASSA, TRAÇO 1:3 (CIMENTO E AREIA), ESP. 20MM, ACABAMENTO QUEIMADO, SEM JUNTA DE DILATAÇÃO</v>
          </cell>
          <cell r="C8219" t="str">
            <v>m2</v>
          </cell>
          <cell r="D8219">
            <v>39.23</v>
          </cell>
        </row>
        <row r="8220">
          <cell r="A8220" t="str">
            <v>ED-50558</v>
          </cell>
          <cell r="B8220" t="str">
            <v>PISO CIMENTADO NATADO COM ARGAMASSA, TRAÇO 1:3 (CIMENTO E AREIA), ESP. 25MM, ACABAMENTO QUEIMADO, MODULAÇÃO DE 100X100CM, INCLUSIVE JUNTA PLÁSTICA </v>
          </cell>
          <cell r="C8220" t="str">
            <v>m2</v>
          </cell>
          <cell r="D8220">
            <v>52.68</v>
          </cell>
        </row>
        <row r="8221">
          <cell r="A8221" t="str">
            <v>ED-50556</v>
          </cell>
          <cell r="B8221" t="str">
            <v>PISO CIMENTADO NATADO COM ARGAMASSA, TRAÇO 1:3 (CIMENTO E AREIA), ESP. 25MM, ACABAMENTO QUEIMADO, MODULAÇÃO DE 200X200CM, INCLUSIVE JUNTA PLÁSTICA </v>
          </cell>
          <cell r="C8221" t="str">
            <v>m2</v>
          </cell>
          <cell r="D8221">
            <v>51.82</v>
          </cell>
        </row>
        <row r="8222">
          <cell r="A8222" t="str">
            <v>ED-50560</v>
          </cell>
          <cell r="B8222" t="str">
            <v>PISO CIMENTADO NATADO COM ARGAMASSA, TRAÇO 1:3 (CIMENTO E AREIA), ESP. 25MM, ACABAMENTO QUEIMADO, MODULAÇÃO DE 60X60CM, INCLUSIVE JUNTA PLÁSTICA </v>
          </cell>
          <cell r="C8222" t="str">
            <v>m2</v>
          </cell>
          <cell r="D8222">
            <v>53.92</v>
          </cell>
        </row>
        <row r="8223">
          <cell r="A8223" t="str">
            <v>ED-50553</v>
          </cell>
          <cell r="B8223" t="str">
            <v>PISO CIMENTADO NATADO COM ARGAMASSA, TRAÇO 1:3 (CIMENTO E AREIA), ESP. 25MM, ACABAMENTO QUEIMADO, SEM JUNTA DE DILATAÇÃO</v>
          </cell>
          <cell r="C8223" t="str">
            <v>m2</v>
          </cell>
          <cell r="D8223">
            <v>42.49</v>
          </cell>
        </row>
        <row r="8224">
          <cell r="A8224" t="str">
            <v>ED-50559</v>
          </cell>
          <cell r="B8224" t="str">
            <v>PISO CIMENTADO NATADO COM ARGAMASSA, TRAÇO 1:3 (CIMENTO E AREIA), ESP. 30MM, ACABAMENTO QUEIMADO, MODULAÇÃO DE 100X100CM, INCLUSIVE JUNTA PLÁSTICA </v>
          </cell>
          <cell r="C8224" t="str">
            <v>m2</v>
          </cell>
          <cell r="D8224">
            <v>57.79</v>
          </cell>
        </row>
        <row r="8225">
          <cell r="A8225" t="str">
            <v>ED-50557</v>
          </cell>
          <cell r="B8225" t="str">
            <v>PISO CIMENTADO NATADO COM ARGAMASSA, TRAÇO 1:3 (CIMENTO E AREIA), ESP. 30MM, ACABAMENTO QUEIMADO, MODULAÇÃO DE 200X200CM, INCLUSIVE JUNTA PLÁSTICA </v>
          </cell>
          <cell r="C8225" t="str">
            <v>m2</v>
          </cell>
          <cell r="D8225">
            <v>56.93</v>
          </cell>
        </row>
        <row r="8226">
          <cell r="A8226" t="str">
            <v>ED-50561</v>
          </cell>
          <cell r="B8226" t="str">
            <v>PISO CIMENTADO NATADO COM ARGAMASSA, TRAÇO 1:3 (CIMENTO E AREIA), ESP. 30MM, ACABAMENTO QUEIMADO, MODULAÇÃO DE 60X60CM, INCLUSIVE JUNTA PLÁSTICA </v>
          </cell>
          <cell r="C8226" t="str">
            <v>m2</v>
          </cell>
          <cell r="D8226">
            <v>59.03</v>
          </cell>
        </row>
        <row r="8227">
          <cell r="A8227" t="str">
            <v>ED-50554</v>
          </cell>
          <cell r="B8227" t="str">
            <v>PISO CIMENTADO NATADO COM ARGAMASSA, TRAÇO 1:3 (CIMENTO E AREIA), ESP. 30MM, ACABAMENTO QUEIMADO, SEM JUNTA DE DILATAÇÃO</v>
          </cell>
          <cell r="C8227" t="str">
            <v>m2</v>
          </cell>
          <cell r="D8227">
            <v>45.75</v>
          </cell>
        </row>
        <row r="8228">
          <cell r="A8228" t="str">
            <v>ED-50562</v>
          </cell>
          <cell r="B8228" t="str">
            <v>PISO CIMENTADO NATADO COM ARGAMASSA, TRAÇO 1:3 (CIMENTO E AREIA), ESP. 50MM, ACABAMENTO QUEIMADO, MODULAÇÃO DE 60X60CM, INCLUSIVE JUNTA PLÁSTICA </v>
          </cell>
          <cell r="C8228" t="str">
            <v>m2</v>
          </cell>
          <cell r="D8228">
            <v>76.46</v>
          </cell>
        </row>
        <row r="8229">
          <cell r="A8229" t="str">
            <v>ED-50555</v>
          </cell>
          <cell r="B8229" t="str">
            <v>PISO CIMENTADO NATADO COM ARGAMASSA, TRAÇO 1:3 (CIMENTO E AREIA), ESP. 50MM, ACABAMENTO QUEIMADO, SEM JUNTA DE DILATAÇÃO</v>
          </cell>
          <cell r="C8229" t="str">
            <v>m2</v>
          </cell>
          <cell r="D8229">
            <v>63.98</v>
          </cell>
        </row>
        <row r="8230">
          <cell r="A8230" t="str">
            <v>ED-50617</v>
          </cell>
          <cell r="B8230" t="str">
            <v>LIMPEZA E POLIMENTO DE PISO GRANILITE/MARMORITE, EXCLUSIVE RESINA</v>
          </cell>
          <cell r="C8230" t="str">
            <v>m2</v>
          </cell>
          <cell r="D8230">
            <v>24.92</v>
          </cell>
        </row>
        <row r="8231">
          <cell r="A8231" t="str">
            <v>ED-50616</v>
          </cell>
          <cell r="B8231" t="str">
            <v>PISO EM GRANILITE/MARMORITE, ESP. 8MM, ACABAMENTO LAVADO TIPO FULGET, COR NATURAL, MODULAÇÃO DE 1X1M, INCLUSO JUNTA PLÁSTICA</v>
          </cell>
          <cell r="C8231" t="str">
            <v>m2</v>
          </cell>
          <cell r="D8231">
            <v>86.44</v>
          </cell>
        </row>
        <row r="8232">
          <cell r="A8232" t="str">
            <v>ED-50615</v>
          </cell>
          <cell r="B8232" t="str">
            <v>PISO EM GRANILITE/MARMORITE, ESP. 8MM, ACABAMENTO LAVADO TIPO FULGET, COR VERMELHA, MODULAÇÃO DE 1X1M, INCLUSO JUNTA PLÁSTICA</v>
          </cell>
          <cell r="C8232" t="str">
            <v>m2</v>
          </cell>
          <cell r="D8232">
            <v>86.44</v>
          </cell>
        </row>
        <row r="8233">
          <cell r="A8233" t="str">
            <v>ED-50614</v>
          </cell>
          <cell r="B8233" t="str">
            <v>PISO EM GRANILITE/MARMORITE, ESP. 8MM, ACABAMENTO POLIDO, COR BRANCA, MODULAÇÃO DE 1X1M, INCLUSIVE JUNTA ALUMÍNIO, RESINA E POLIMENTO MECANIZADO</v>
          </cell>
          <cell r="C8233" t="str">
            <v>m2</v>
          </cell>
          <cell r="D8233">
            <v>124.41</v>
          </cell>
        </row>
        <row r="8234">
          <cell r="A8234" t="str">
            <v>ED-50613</v>
          </cell>
          <cell r="B8234" t="str">
            <v>PISO EM GRANILITE/MARMORITE, ESP. 8MM, ACABAMENTO POLIDO, COR BRANCA, MODULAÇÃO DE 1X1M, INCLUSIVE JUNTA PLÁSTICA, RESINA E POLIMENTO MECANIZADO</v>
          </cell>
          <cell r="C8234" t="str">
            <v>m2</v>
          </cell>
          <cell r="D8234">
            <v>122.45</v>
          </cell>
        </row>
        <row r="8235">
          <cell r="A8235" t="str">
            <v>ED-50612</v>
          </cell>
          <cell r="B8235" t="str">
            <v>PISO EM GRANILITE/MARMORITE, ESP. 8MM, ACABAMENTO POLIDO, COR CINZA, MODULAÇÃO DE 1X1M, INCLUSIVE JUNTA ALUMÍNIO, RESINA E POLIMENTO MECANIZADO</v>
          </cell>
          <cell r="C8235" t="str">
            <v>m2</v>
          </cell>
          <cell r="D8235">
            <v>104.89</v>
          </cell>
        </row>
        <row r="8236">
          <cell r="A8236" t="str">
            <v>ED-50611</v>
          </cell>
          <cell r="B8236" t="str">
            <v>PISO EM GRANILITE/MARMORITE, ESP. 8MM, ACABAMENTO POLIDO, COR CINZA, MODULAÇÃO DE 1X1M, INCLUSIVE JUNTA PLÁSTICA, RESINA E POLIMENTO MECANIZADO</v>
          </cell>
          <cell r="C8236" t="str">
            <v>m2</v>
          </cell>
          <cell r="D8236">
            <v>102.93</v>
          </cell>
        </row>
        <row r="8237">
          <cell r="A8237" t="str">
            <v>ED-50573</v>
          </cell>
          <cell r="B8237" t="str">
            <v>PISO EM CONCRETO FCK = 20 MPA COM 25 KG DE DRAMIX/M3</v>
          </cell>
          <cell r="C8237" t="str">
            <v>m3</v>
          </cell>
          <cell r="D8237">
            <v>2661.08</v>
          </cell>
        </row>
        <row r="8238">
          <cell r="A8238" t="str">
            <v>ED-9317</v>
          </cell>
          <cell r="B8238" t="str">
            <v>PISO EM CONCRETO, PREPARADO EM OBRA COM BETONEIRA, FCK 10MPA, SEM ARMAÇÃO, ACABAMENTO RÚSTICO, ESP. 5CM, INCLUSIVE FORNECIMENTO, LANÇAMENTO, ADENSAMENTO, SARRAFEAMENTO, EXCLUSIVE JUNTA DE DILATAÇÃO</v>
          </cell>
          <cell r="C8238" t="str">
            <v>m2</v>
          </cell>
          <cell r="D8238">
            <v>50.21</v>
          </cell>
        </row>
        <row r="8239">
          <cell r="A8239" t="str">
            <v>ED-50571</v>
          </cell>
          <cell r="B8239" t="str">
            <v>PISO EM CONCRETO, PREPARADO EM OBRA COM BETONEIRA, FCK 13,5MPA, SEM ARMAÇÃO, ACABAMENTO RÚSTICO, ESP. 8CM, INCLUSIVE FORNECIMENTO, LANÇAMENTO, ADENSAMENTO, SARRAFEAMENTO, EXCLUSIVE JUNTA DE DILATAÇÃO</v>
          </cell>
          <cell r="C8239" t="str">
            <v>m2</v>
          </cell>
          <cell r="D8239">
            <v>79.24</v>
          </cell>
        </row>
        <row r="8240">
          <cell r="A8240" t="str">
            <v>ED-9320</v>
          </cell>
          <cell r="B8240" t="str">
            <v>PISO EM CONCRETO, USINADO CONVENCIONAL, FCK 15MPA, COM TELA SOLDADA NERVURADA TIPO Q-138, ACABAMENTO POLÍDO EM NÍVEL ZERO, ESP. 10CM, INCLUSIVE FORNECIMENTO, LANÇAMENTO, ADENSAMENTO, EXCLUSIVE JUNTA DE DILATAÇÃO</v>
          </cell>
          <cell r="C8240" t="str">
            <v>m2</v>
          </cell>
          <cell r="D8240">
            <v>155.25</v>
          </cell>
        </row>
        <row r="8241">
          <cell r="A8241" t="str">
            <v>ED-9321</v>
          </cell>
          <cell r="B8241" t="str">
            <v>PISO EM CONCRETO, USINADO CONVENCIONAL, FCK 15MPA, COM TELA SOLDADA NERVURADA TIPO Q-138, ACABAMENTO POLÍDO EM NÍVEL ZERO, ESP. 12CM, INCLUSIVE FORNECIMENTO, LANÇAMENTO, ADENSAMENTO, EXCLUSIVE JUNTA DE DILATAÇÃO</v>
          </cell>
          <cell r="C8241" t="str">
            <v>m2</v>
          </cell>
          <cell r="D8241">
            <v>167.65</v>
          </cell>
        </row>
        <row r="8242">
          <cell r="A8242" t="str">
            <v>ED-9319</v>
          </cell>
          <cell r="B8242" t="str">
            <v>PISO EM CONCRETO, USINADO CONVENCIONAL, FCK 15MPA, COM TELA SOLDADA NERVURADA TIPO Q-61, ACABAMENTO POLIDO EM NÍVEL ZERO, ESP. 5CM, INCLUSIVE FORNECIMENTO, LANÇAMENTO, ADENSAMENTO, EXCLUSIVE JUNTA DE DILATAÇÃO</v>
          </cell>
          <cell r="C8242" t="str">
            <v>m2</v>
          </cell>
          <cell r="D8242">
            <v>92.56</v>
          </cell>
        </row>
        <row r="8243">
          <cell r="A8243" t="str">
            <v>ED-9318</v>
          </cell>
          <cell r="B8243" t="str">
            <v>PISO EM CONCRETO, USINADO CONVENCIONAL, FCK 15MPA, SEM ARMAÇÃO, ACABAMENTO RÚSTICO, ESP. 5CM, INCLUSIVE FORNECIMENTO, LANÇAMENTO, ADENSAMENTO, SARRAFEAMENTO, EXCLUSIVE JUNTA DE DILATAÇÃO</v>
          </cell>
          <cell r="C8243" t="str">
            <v>m2</v>
          </cell>
          <cell r="D8243">
            <v>61.57</v>
          </cell>
        </row>
        <row r="8244">
          <cell r="A8244" t="str">
            <v>ED-50572</v>
          </cell>
          <cell r="B8244" t="str">
            <v>PISO EM CONCRETO, USINADO CONVENCIONAL, FCK 30MPA, COM AÇO CA-50 DIÂMETRO 6,3MM MALHA 10X10CM, ACABAMENTO RÚSTICO, ESP. 15CM, INCLUSIVE FORNECIMENTO, LANÇAMENTO, ADENSAMENTO, EXCLUSIVE JUNTA DE DILATAÇÃO</v>
          </cell>
          <cell r="C8244" t="str">
            <v>m2</v>
          </cell>
          <cell r="D8244">
            <v>204.44</v>
          </cell>
        </row>
        <row r="8245">
          <cell r="A8245" t="str">
            <v>ED-50593</v>
          </cell>
          <cell r="B8245" t="str">
            <v>LAJE DE TRANSIÇÃO E = 10 CM, FCK = 15 MPA USINADO (MECANIZADO), INCLUSIVE TELA 0,97 KG/M2 E ACABAMENTO NIVEL ZERO</v>
          </cell>
          <cell r="C8245" t="str">
            <v>m2</v>
          </cell>
          <cell r="D8245">
            <v>124.99</v>
          </cell>
        </row>
        <row r="8246">
          <cell r="A8246" t="str">
            <v>ED-50597</v>
          </cell>
          <cell r="B8246" t="str">
            <v>LAJE DE TRANSIÇÃO E = 10 CM, FCK = 18 MPA USINADO (MECANIZADO), INCLUSIVE TELA 0,97 KG/M2 E ACABAMENTO NIVEL ZERO</v>
          </cell>
          <cell r="C8246" t="str">
            <v>m2</v>
          </cell>
          <cell r="D8246">
            <v>139.44</v>
          </cell>
        </row>
        <row r="8247">
          <cell r="A8247" t="str">
            <v>ED-50594</v>
          </cell>
          <cell r="B8247" t="str">
            <v>LAJE DE TRANSIÇÃO E = 11 CM, FCK = 15 MPA USINADO (MECANIZADO), INCLUSIVE TELA 0,97 KG/M2 E ACABAMENTO NIVEL ZERO</v>
          </cell>
          <cell r="C8247" t="str">
            <v>m2</v>
          </cell>
          <cell r="D8247">
            <v>144.66</v>
          </cell>
        </row>
        <row r="8248">
          <cell r="A8248" t="str">
            <v>ED-50595</v>
          </cell>
          <cell r="B8248" t="str">
            <v>LAJE DE TRANSIÇÃO E = 12 CM, FCK = 15 MPA USINADO (MECANIZADO), INCLUSIVE TELA 0,97 KG/M2 E ACABAMENTO NIVEL ZERO</v>
          </cell>
          <cell r="C8248" t="str">
            <v>m2</v>
          </cell>
          <cell r="D8248">
            <v>152.1</v>
          </cell>
        </row>
        <row r="8249">
          <cell r="A8249" t="str">
            <v>ED-50598</v>
          </cell>
          <cell r="B8249" t="str">
            <v>LAJE DE TRANSIÇÃO E = 12 CM, FCK = 18 MPA USINADO (MECANIZADO), INCLUSIVE TELA 0,97 KG/M2 E ACABAMENTO NIVEL ZERO</v>
          </cell>
          <cell r="C8249" t="str">
            <v>m2</v>
          </cell>
          <cell r="D8249">
            <v>154.74</v>
          </cell>
        </row>
        <row r="8250">
          <cell r="A8250" t="str">
            <v>ED-50588</v>
          </cell>
          <cell r="B8250" t="str">
            <v>LAJE DE TRANSIÇÃO E = 5 CM, SEM JUNTA, FCK = 10 MPA (MANUAL)</v>
          </cell>
          <cell r="C8250" t="str">
            <v>m2</v>
          </cell>
          <cell r="D8250">
            <v>50.21</v>
          </cell>
        </row>
        <row r="8251">
          <cell r="A8251" t="str">
            <v>ED-50589</v>
          </cell>
          <cell r="B8251" t="str">
            <v>LAJE DE TRANSIÇÃO E = 6 CM, SEM JUNTA, FCK = 10 MPA (MANUAL)</v>
          </cell>
          <cell r="C8251" t="str">
            <v>m2</v>
          </cell>
          <cell r="D8251">
            <v>56.09</v>
          </cell>
        </row>
        <row r="8252">
          <cell r="A8252" t="str">
            <v>ED-50591</v>
          </cell>
          <cell r="B8252" t="str">
            <v>LAJE DE TRANSIÇÃO E = 8 CM, FCK = 15 MPA USINADO (MECANIZADO), INCLUSIVE TELA 0,97 KG/M2 E ACABAMENTO NIVEL ZERO</v>
          </cell>
          <cell r="C8252" t="str">
            <v>m2</v>
          </cell>
          <cell r="D8252">
            <v>122.39</v>
          </cell>
        </row>
        <row r="8253">
          <cell r="A8253" t="str">
            <v>ED-50596</v>
          </cell>
          <cell r="B8253" t="str">
            <v>LAJE DE TRANSIÇÃO E = 8 CM, FCK = 18 MPA USINADO (MECANIZADO), INCLUSIVE TELA 0,97 KG/M2 E ACABAMENTO NIVEL ZERO</v>
          </cell>
          <cell r="C8253" t="str">
            <v>m2</v>
          </cell>
          <cell r="D8253">
            <v>124.15</v>
          </cell>
        </row>
        <row r="8254">
          <cell r="A8254" t="str">
            <v>ED-50599</v>
          </cell>
          <cell r="B8254" t="str">
            <v>LAJE DE TRANSIÇÃO E = 8 CM, FCK = 20 MPA USINADO (MECANIZADO), INCLUSIVE TELA 0,97 KG/M2 E ACABAMENTO NIVEL ZERO</v>
          </cell>
          <cell r="C8254" t="str">
            <v>m2</v>
          </cell>
          <cell r="D8254">
            <v>126.29</v>
          </cell>
        </row>
        <row r="8255">
          <cell r="A8255" t="str">
            <v>ED-50590</v>
          </cell>
          <cell r="B8255" t="str">
            <v>LAJE DE TRANSIÇÃO E = 8 CM, SEM JUNTA, FCK = 10 MPA (MANUAL)</v>
          </cell>
          <cell r="C8255" t="str">
            <v>m2</v>
          </cell>
          <cell r="D8255">
            <v>71.43</v>
          </cell>
        </row>
        <row r="8256">
          <cell r="A8256" t="str">
            <v>ED-50592</v>
          </cell>
          <cell r="B8256" t="str">
            <v>LAJE DE TRANSIÇÃO E = 9 CM, FCK = 15 MPA USINADO (MECANIZADO), INCLUSIVE TELA 0,97 KG/M2 E ACABAMENTO NIVEL ZERO</v>
          </cell>
          <cell r="C8256" t="str">
            <v>m2</v>
          </cell>
          <cell r="D8256">
            <v>129.82</v>
          </cell>
        </row>
        <row r="8257">
          <cell r="A8257" t="str">
            <v>ED-50631</v>
          </cell>
          <cell r="B8257" t="str">
            <v>PISO COM TIJOLO CERÂMICO MACIÇO PRENSADO, ASSENTAMENTO COM ARGAMASSA SECA, TRAÇO 1:4 (CIMENTO E AREIA), INCLUSIVE REJUNTAMENTO COM ARGAMASSA SECA DE TRAÇO 1:4 (CIMENTO E AREIA), FORNECIMENTO E INSTALAÇÃO</v>
          </cell>
          <cell r="C8257" t="str">
            <v>m2</v>
          </cell>
          <cell r="D8257">
            <v>82.92</v>
          </cell>
        </row>
        <row r="8258">
          <cell r="A8258" t="str">
            <v>ED-50578</v>
          </cell>
          <cell r="B8258" t="str">
            <v>PISO INDUSTRIAL COM ARGAMASSA DE ALTA RESISTÊNCIA, COR BRANCA, ESP. 8MM, ACABAMENTO POLIDO, MODULAÇÃO  DE 1X1M, INCLUSIVE JUNTA PLÁSTICA E POLIMENTO MECANIZADO, EXCLUSIVE RESINA</v>
          </cell>
          <cell r="C8258" t="str">
            <v>m2</v>
          </cell>
          <cell r="D8258">
            <v>102.89</v>
          </cell>
        </row>
        <row r="8259">
          <cell r="A8259" t="str">
            <v>ED-50577</v>
          </cell>
          <cell r="B8259" t="str">
            <v>PISO INDUSTRIAL COM ARGAMASSA DE ALTA RESISTÊNCIA, COR CINZA, ESP. 8MM, ACABAMENTO POLIDO, MODULAÇÃO  DE 1X1M, INCLUSIVE JUNTA PLÁSTICA E POLIMENTO MECANIZADO, EXCLUSIVE RESINA</v>
          </cell>
          <cell r="C8259" t="str">
            <v>m2</v>
          </cell>
          <cell r="D8259">
            <v>90.01</v>
          </cell>
        </row>
        <row r="8260">
          <cell r="A8260" t="str">
            <v>ED-50629</v>
          </cell>
          <cell r="B8260" t="str">
            <v>PISO PODOTÁTIL DE BORRACHA, ALERTA, ESP. 12MM, COLORIDA, ASSENTAMENTO COM ARGAMASSA, TRAÇO 1:4 (CIMENTO E AREIA), INCLUSIVE FORNECIMENTO E INSTALAÇÃO</v>
          </cell>
          <cell r="C8260" t="str">
            <v>m2</v>
          </cell>
          <cell r="D8260">
            <v>278.4</v>
          </cell>
        </row>
        <row r="8261">
          <cell r="A8261" t="str">
            <v>ED-50630</v>
          </cell>
          <cell r="B8261" t="str">
            <v>PISO PODOTÁTIL DE BORRACHA, ALERTA, ESP. 12MM, COR PRETA, ASSENTAMENTO COM ARGAMASSA, TRAÇO 1:4 (CIMENTO E AREIA), INCLUSIVE FORNECIMENTO E INSTALAÇÃO</v>
          </cell>
          <cell r="C8261" t="str">
            <v>m2</v>
          </cell>
          <cell r="D8261">
            <v>242.8</v>
          </cell>
        </row>
        <row r="8262">
          <cell r="A8262" t="str">
            <v>ED-50627</v>
          </cell>
          <cell r="B8262" t="str">
            <v>PISO PODOTÁTIL DE BORRACHA, ALERTA, ESP. 5MM, COLORIDA, ASSENTAMENTO COM COLA DE CONTATO, INCLUSIVE FORNECIMENTO E INSTALAÇÃO</v>
          </cell>
          <cell r="C8262" t="str">
            <v>m2</v>
          </cell>
          <cell r="D8262">
            <v>249.13</v>
          </cell>
        </row>
        <row r="8263">
          <cell r="A8263" t="str">
            <v>ED-50628</v>
          </cell>
          <cell r="B8263" t="str">
            <v>PISO PODOTÁTIL DE BORRACHA, ALERTA, ESP. 5MM, COR PRETA, ASSENTAMENTO COM COLA DE CONTATO, INCLUSIVE FORNECIMENTO E INSTALAÇÃO</v>
          </cell>
          <cell r="C8263" t="str">
            <v>m2</v>
          </cell>
          <cell r="D8263">
            <v>242.76</v>
          </cell>
        </row>
        <row r="8264">
          <cell r="A8264" t="str">
            <v>ED-50626</v>
          </cell>
          <cell r="B8264" t="str">
            <v>PISO PODOTÁTIL DE BORRACHA, DIRECIONAL, ESP. 12MM, COLORIDA, ASSENTAMENTO COM ARGAMASSA, TRAÇO 1:4 (CIMENTO E AREIA), INCLUSIVE FORNECIMENTO E INSTALAÇÃO</v>
          </cell>
          <cell r="C8264" t="str">
            <v>m2</v>
          </cell>
          <cell r="D8264">
            <v>278.46</v>
          </cell>
        </row>
        <row r="8265">
          <cell r="A8265" t="str">
            <v>ED-50625</v>
          </cell>
          <cell r="B8265" t="str">
            <v>PISO PODOTÁTIL DE BORRACHA, DIRECIONAL, ESP. 12MM, COR PRETA, ASSENTAMENTO COM ARGAMASSA, TRAÇO 1:4 (CIMENTO E AREIA), INCLUSIVE FORNECIMENTO E INSTALAÇÃO</v>
          </cell>
          <cell r="C8265" t="str">
            <v>m2</v>
          </cell>
          <cell r="D8265">
            <v>245.84</v>
          </cell>
        </row>
        <row r="8266">
          <cell r="A8266" t="str">
            <v>ED-50624</v>
          </cell>
          <cell r="B8266" t="str">
            <v>PISO PODOTÁTIL DE BORRACHA, DIRECIONAL, ESP. 5MM, COLORIDA, ASSENTAMENTO COM COLA DE CONTATO, INCLUSIVE FORNECIMENTO E INSTALAÇÃO</v>
          </cell>
          <cell r="C8266" t="str">
            <v>m2</v>
          </cell>
          <cell r="D8266">
            <v>247.7</v>
          </cell>
        </row>
        <row r="8267">
          <cell r="A8267" t="str">
            <v>ED-50623</v>
          </cell>
          <cell r="B8267" t="str">
            <v>PISO PODOTÁTIL DE BORRACHA, DIRECIONAL, ESP. 5MM, COR PRETA, ASSENTAMENTO COM COLA DE CONTATO, INCLUSIVE FORNECIMENTO E INSTALAÇÃO</v>
          </cell>
          <cell r="C8267" t="str">
            <v>m2</v>
          </cell>
          <cell r="D8267">
            <v>243.44</v>
          </cell>
        </row>
        <row r="8268">
          <cell r="A8268" t="str">
            <v>ED-15226</v>
          </cell>
          <cell r="B8268" t="str">
            <v>PISO PODOTÁTIL DE CONCRETO, ALERTA, APLICADO EM PISO (20X20CM) COM JUNTA SECA, COR VERMELHO/AMARELO, ASSENTAMENTO COM ARGAMASSA INDUSTRIALIZADA, INCLUSIVE FORNECIMENTO E INSTALAÇÃO</v>
          </cell>
          <cell r="C8268" t="str">
            <v>m2</v>
          </cell>
          <cell r="D8268">
            <v>96.35</v>
          </cell>
        </row>
        <row r="8269">
          <cell r="A8269" t="str">
            <v>ED-50586</v>
          </cell>
          <cell r="B8269" t="str">
            <v>PISO PODOTÁTIL DE CONCRETO, ALERTA, APLICADO EM PISO (40X40CM) COM JUNTA SECA, COR VERMELHO/AMARELO, ASSENTAMENTO COM ARGAMASSA INDUSTRIALIZADA, INCLUSIVE FORNECIMENTO E INSTALAÇÃO</v>
          </cell>
          <cell r="C8269" t="str">
            <v>m2</v>
          </cell>
          <cell r="D8269">
            <v>123.74</v>
          </cell>
        </row>
        <row r="8270">
          <cell r="A8270" t="str">
            <v>ED-15227</v>
          </cell>
          <cell r="B8270" t="str">
            <v>PISO PODOTÁTIL DE CONCRETO, DIRECIONAL, APLICADO EM PISO (20X20CM) COM JUNTA SECA, COR VERMELHO/AMARELO, ASSENTAMENTO COM ARGAMASSA INDUSTRIALIZADA, INCLUSIVE FORNECIMENTO E INSTALAÇÃO</v>
          </cell>
          <cell r="C8270" t="str">
            <v>m2</v>
          </cell>
          <cell r="D8270">
            <v>96.06</v>
          </cell>
        </row>
        <row r="8271">
          <cell r="A8271" t="str">
            <v>ED-50587</v>
          </cell>
          <cell r="B8271" t="str">
            <v>PISO PODOTÁTIL DE CONCRETO, DIRECIONAL, APLICADO EM PISO (40X40CM) COM JUNTA SECA, COR VERMELHO/AMARELO, ASSENTAMENTO COM ARGAMASSA INDUSTRIALIZADA, INCLUSIVE FORNECIMENTO E INSTALAÇÃO</v>
          </cell>
          <cell r="C8271" t="str">
            <v>m2</v>
          </cell>
          <cell r="D8271">
            <v>123.3</v>
          </cell>
        </row>
        <row r="8272">
          <cell r="A8272" t="str">
            <v>ED-50538</v>
          </cell>
          <cell r="B8272" t="str">
            <v>PLACA DE BORRACHA 500 X 500 X 3,5 MM PASTILHADO PARA COLA PRETO</v>
          </cell>
          <cell r="C8272" t="str">
            <v>m2</v>
          </cell>
          <cell r="D8272">
            <v>58.88</v>
          </cell>
        </row>
        <row r="8273">
          <cell r="A8273" t="str">
            <v>ED-50579</v>
          </cell>
          <cell r="B8273" t="str">
            <v>APLICAÇÃO DE SELANTE, MASTIQUE ELÁSTICO, EM JUNTA DE DILAÇÃO, DIMENSÃO 20X10 MM, FATOR DE FORMA 1:2, EXCLUSIVE DELIMITADOR DE PROFUNDIDADE</v>
          </cell>
          <cell r="C8273" t="str">
            <v>m</v>
          </cell>
          <cell r="D8273">
            <v>30.94</v>
          </cell>
        </row>
        <row r="8274">
          <cell r="A8274" t="str">
            <v>ED-50574</v>
          </cell>
          <cell r="B8274" t="str">
            <v>APLICAÇÃO DE FAIXA/FITA ADESIVA ANTIDERRAPANTE, LARGURA 50MM, EM DEGRAUS DE ESCADA, INCLUSIVE FORNECIMENTO</v>
          </cell>
          <cell r="C8274" t="str">
            <v>m</v>
          </cell>
          <cell r="D8274">
            <v>19.19</v>
          </cell>
        </row>
        <row r="8275">
          <cell r="A8275" t="str">
            <v>ED-50537</v>
          </cell>
          <cell r="B8275" t="str">
            <v>DEGRAU DE PEDRA ARDÓSIA E = 20 MM, L = 30 CM, ASSENTADO COM ARGAMASSA DE CIMENTO E AREIA SEM PENEIRAR TRAÇO 1:4, INCLUSO ESPELHO E = 15 MM, H = 20 CM</v>
          </cell>
          <cell r="C8275" t="str">
            <v>m</v>
          </cell>
          <cell r="D8275">
            <v>151.62</v>
          </cell>
        </row>
        <row r="8276">
          <cell r="A8276" t="str">
            <v>ED-50575</v>
          </cell>
          <cell r="B8276" t="str">
            <v>FAIXA/FRISO ANTIDERRAPANTE EM PEDRA, LARGURA 50MM, EM DEGRAU DE ESCADA, EXECUÇÃO MECÂNICA</v>
          </cell>
          <cell r="C8276" t="str">
            <v>m</v>
          </cell>
          <cell r="D8276">
            <v>9.32</v>
          </cell>
        </row>
        <row r="8277">
          <cell r="A8277" t="str">
            <v>ED-50621</v>
          </cell>
          <cell r="B8277" t="str">
            <v>SÓCULO COM ENCHIMENTO EM TIJOLOS MACIÇOS, ALTURA  DE 10CM À 12CM, INCLUSIVE ACABAMENTO FINAL EM ARGAMASSA, ESP. 20MM, APLICAÇÃO MANUAL</v>
          </cell>
          <cell r="C8277" t="str">
            <v>m2</v>
          </cell>
          <cell r="D8277">
            <v>94.43</v>
          </cell>
        </row>
        <row r="8278">
          <cell r="A8278" t="str">
            <v>ED-50766</v>
          </cell>
          <cell r="B8278" t="str">
            <v>RODAPÉ COM REVESTIMENTO EM PEDRA ARDÓSIA, ESP. 7MM, ALTURA 5CM, ASSENTAMENTO COM ARGAMASSA INDUSTRIALIZADA, INCLUSIVE REJUNTAMENTO</v>
          </cell>
          <cell r="C8278" t="str">
            <v>m</v>
          </cell>
          <cell r="D8278">
            <v>15.15</v>
          </cell>
        </row>
        <row r="8279">
          <cell r="A8279" t="str">
            <v>ED-50767</v>
          </cell>
          <cell r="B8279" t="str">
            <v>RODAPÉ COM REVESTIMENTO EM PEDRA ARDÓSIA, ESP. 7MM, ALTURA 7CM, ASSENTAMENTO COM ARGAMASSA INDUSTRIALIZADA, INCLUSIVE REJUNTAMENTO</v>
          </cell>
          <cell r="C8279" t="str">
            <v>m</v>
          </cell>
          <cell r="D8279">
            <v>15.47</v>
          </cell>
        </row>
        <row r="8280">
          <cell r="A8280" t="str">
            <v>ED-50771</v>
          </cell>
          <cell r="B8280" t="str">
            <v>RODAPÉ COM REVESTIMENTO EM CERÂMICA ESMALTADA COMERCIAL, ALTURA 10CM, PEI IV, ASSENTAMENTO COM ARGAMASSA INDUSTRIALIZADA, INCLUSIVE REJUNTAMENTO</v>
          </cell>
          <cell r="C8280" t="str">
            <v>m</v>
          </cell>
          <cell r="D8280">
            <v>11.64</v>
          </cell>
        </row>
        <row r="8281">
          <cell r="A8281" t="str">
            <v>ED-50786</v>
          </cell>
          <cell r="B8281" t="str">
            <v>RODAPÉ EM GRANILITE/MARMORITE, ACABAMENTO POLIDO, COR BRANCA, ALTURA 10CM, INCLUSIVE POLIMENTO</v>
          </cell>
          <cell r="C8281" t="str">
            <v>m</v>
          </cell>
          <cell r="D8281">
            <v>48.74</v>
          </cell>
        </row>
        <row r="8282">
          <cell r="A8282" t="str">
            <v>ED-50784</v>
          </cell>
          <cell r="B8282" t="str">
            <v>RODAPÉ EM GRANILITE/MARMORITE, ACABAMENTO POLIDO, COR BRANCA, ALTURA 5CM, INCLUSIVE POLIMENTO</v>
          </cell>
          <cell r="C8282" t="str">
            <v>m</v>
          </cell>
          <cell r="D8282">
            <v>36.02</v>
          </cell>
        </row>
        <row r="8283">
          <cell r="A8283" t="str">
            <v>ED-50785</v>
          </cell>
          <cell r="B8283" t="str">
            <v>RODAPÉ EM GRANILITE/MARMORITE, ACABAMENTO POLIDO, COR BRANCA, ALTURA 7CM, INCLUSIVE POLIMENTO</v>
          </cell>
          <cell r="C8283" t="str">
            <v>m</v>
          </cell>
          <cell r="D8283">
            <v>41.09</v>
          </cell>
        </row>
        <row r="8284">
          <cell r="A8284" t="str">
            <v>ED-50783</v>
          </cell>
          <cell r="B8284" t="str">
            <v>RODAPÉ EM GRANILITE/MARMORITE, ACABAMENTO POLIDO, COR CINZA, ALTURA 10CM, INCLUSIVE POLIMENTO</v>
          </cell>
          <cell r="C8284" t="str">
            <v>m</v>
          </cell>
          <cell r="D8284">
            <v>38.49</v>
          </cell>
        </row>
        <row r="8285">
          <cell r="A8285" t="str">
            <v>ED-50781</v>
          </cell>
          <cell r="B8285" t="str">
            <v>RODAPÉ EM GRANILITE/MARMORITE, ACABAMENTO POLIDO, COR CINZA, ALTURA 5CM, INCLUSIVE POLIMENTO</v>
          </cell>
          <cell r="C8285" t="str">
            <v>m</v>
          </cell>
          <cell r="D8285">
            <v>30.89</v>
          </cell>
        </row>
        <row r="8286">
          <cell r="A8286" t="str">
            <v>ED-50782</v>
          </cell>
          <cell r="B8286" t="str">
            <v>RODAPÉ EM GRANILITE/MARMORITE, ACABAMENTO POLIDO, COR CINZA, ALTURA 7CM, INCLUSIVE POLIMENTO</v>
          </cell>
          <cell r="C8286" t="str">
            <v>m</v>
          </cell>
          <cell r="D8286">
            <v>33.92</v>
          </cell>
        </row>
        <row r="8287">
          <cell r="A8287" t="str">
            <v>ED-50774</v>
          </cell>
          <cell r="B8287" t="str">
            <v>RODAPÉ COM REVESTIMENTO EM GRANITO, CINZA ANDORINHA, ESP. 2CM, ALTURA 10CM, ASSENTAMENTO COM ARGAMASSA INDUSTRIALIZADA, INCLUSIVE REJUNTAMENTO</v>
          </cell>
          <cell r="C8287" t="str">
            <v>m</v>
          </cell>
          <cell r="D8287">
            <v>69.84</v>
          </cell>
        </row>
        <row r="8288">
          <cell r="A8288" t="str">
            <v>ED-50773</v>
          </cell>
          <cell r="B8288" t="str">
            <v>RODAPÉ COM REVESTIMENTO EM GRANITO, CINZA ANDORINHA, ESP. 2CM, ALTURA 5CM, ASSENTAMENTO COM ARGAMASSA INDUSTRIALIZADA, INCLUSIVE REJUNTAMENTO</v>
          </cell>
          <cell r="C8288" t="str">
            <v>m</v>
          </cell>
          <cell r="D8288">
            <v>40.44</v>
          </cell>
        </row>
        <row r="8289">
          <cell r="A8289" t="str">
            <v>ED-50772</v>
          </cell>
          <cell r="B8289" t="str">
            <v>RODAPÉ COM REVESTIMENTO EM GRANITO, CINZA ANDORINHA, ESP. 2CM, ALTURA 7CM, ASSENTAMENTO COM ARGAMASSA INDUSTRIALIZADA, INCLUSIVE REJUNTAMENTO</v>
          </cell>
          <cell r="C8289" t="str">
            <v>m</v>
          </cell>
          <cell r="D8289">
            <v>49.61</v>
          </cell>
        </row>
        <row r="8290">
          <cell r="A8290" t="str">
            <v>ED-50780</v>
          </cell>
          <cell r="B8290" t="str">
            <v>RODAPÉ COM REVESTIMENTO EM MÁRMORE BRANCO, ESP. 2CM, ALTURA 10CM, ASSENTAMENTO COM ARGAMASSA INDUSTRIALIZADA, INCLUSIVE REJUNTAMENTO</v>
          </cell>
          <cell r="C8290" t="str">
            <v>m</v>
          </cell>
          <cell r="D8290">
            <v>69.05</v>
          </cell>
        </row>
        <row r="8291">
          <cell r="A8291" t="str">
            <v>ED-50778</v>
          </cell>
          <cell r="B8291" t="str">
            <v>RODAPÉ COM REVESTIMENTO EM MÁRMORE BRANCO, ESP. 2CM, ALTURA 5CM, ASSENTAMENTO COM ARGAMASSA INDUSTRIALIZADA, INCLUSIVE REJUNTAMENTO</v>
          </cell>
          <cell r="C8291" t="str">
            <v>m</v>
          </cell>
          <cell r="D8291">
            <v>42.92</v>
          </cell>
        </row>
        <row r="8292">
          <cell r="A8292" t="str">
            <v>ED-50779</v>
          </cell>
          <cell r="B8292" t="str">
            <v>RODAPÉ COM REVESTIMENTO EM MÁRMORE BRANCO, ESP. 2CM, ALTURA 7CM, ASSENTAMENTO COM ARGAMASSA INDUSTRIALIZADA, INCLUSIVE REJUNTAMENTO</v>
          </cell>
          <cell r="C8292" t="str">
            <v>m</v>
          </cell>
          <cell r="D8292">
            <v>50.24</v>
          </cell>
        </row>
        <row r="8293">
          <cell r="A8293" t="str">
            <v>ED-50777</v>
          </cell>
          <cell r="B8293" t="str">
            <v>RODAPÉ EM MADEIRA SUCUPIRA/IPÊ/CUMARÚ OU EQUIVALENTE DA REGIÃO, ESP. 2CM, ALTURA 7CM</v>
          </cell>
          <cell r="C8293" t="str">
            <v>m</v>
          </cell>
          <cell r="D8293">
            <v>17.43</v>
          </cell>
        </row>
        <row r="8294">
          <cell r="A8294" t="str">
            <v>ED-50770</v>
          </cell>
          <cell r="B8294" t="str">
            <v>RODAPÉ COM ARGAMASSA, TRAÇO 1:3 (CIMENTO E AREIA), ESP. 2CM, ALTURA 10CM, DESEMPENADO/ALISADO COM COLHER</v>
          </cell>
          <cell r="C8294" t="str">
            <v>m</v>
          </cell>
          <cell r="D8294">
            <v>18.48</v>
          </cell>
        </row>
        <row r="8295">
          <cell r="A8295" t="str">
            <v>ED-50768</v>
          </cell>
          <cell r="B8295" t="str">
            <v>RODAPÉ COM ARGAMASSA, TRAÇO 1:3 (CIMENTO E AREIA), ESP. 2CM, ALTURA 5CM, DESEMPENADO/ALISADO COM COLHER</v>
          </cell>
          <cell r="C8295" t="str">
            <v>m</v>
          </cell>
          <cell r="D8295">
            <v>15.98</v>
          </cell>
        </row>
        <row r="8296">
          <cell r="A8296" t="str">
            <v>ED-50769</v>
          </cell>
          <cell r="B8296" t="str">
            <v>RODAPÉ COM ARGAMASSA, TRAÇO 1:3 (CIMENTO E AREIA), ESP. 2CM, ALTURA 7CM, DESEMPENADO/ALISADO COM COLHER</v>
          </cell>
          <cell r="C8296" t="str">
            <v>m</v>
          </cell>
          <cell r="D8296">
            <v>17.55</v>
          </cell>
        </row>
        <row r="8297">
          <cell r="A8297" t="str">
            <v>ED-50775</v>
          </cell>
          <cell r="B8297" t="str">
            <v>RODAPÉ COM ARGAMASSA DE ALTA RESISTÊNCIA INDUSTRIAL, ACABAMENTO POLIDO, COR CINZA, ALTURA 5CM, INCLUSIVE POLIMENTO</v>
          </cell>
          <cell r="C8297" t="str">
            <v>m</v>
          </cell>
          <cell r="D8297">
            <v>35.13</v>
          </cell>
        </row>
        <row r="8298">
          <cell r="A8298" t="str">
            <v>ED-50776</v>
          </cell>
          <cell r="B8298" t="str">
            <v>RODAPÉ COM ARGAMASSA DE ALTA RESISTÊNCIA INDUSTRIAL, ACABAMENTO POLIDO, COR CINZA, ALTURA 7CM, INCLUSIVE POLIMENTO</v>
          </cell>
          <cell r="C8298" t="str">
            <v>m</v>
          </cell>
          <cell r="D8298">
            <v>35.36</v>
          </cell>
        </row>
        <row r="8299">
          <cell r="A8299" t="str">
            <v>ED-50993</v>
          </cell>
          <cell r="B8299" t="str">
            <v>PEITORIL DE ARDÓSIA E = 2 CM</v>
          </cell>
          <cell r="C8299" t="str">
            <v>m2</v>
          </cell>
          <cell r="D8299">
            <v>174.46</v>
          </cell>
        </row>
        <row r="8300">
          <cell r="A8300" t="str">
            <v>ED-50997</v>
          </cell>
          <cell r="B8300" t="str">
            <v>PEITORIL DE GRANITO CINZA ANDORINHA E = 2 CM</v>
          </cell>
          <cell r="C8300" t="str">
            <v>m2</v>
          </cell>
          <cell r="D8300">
            <v>235.05</v>
          </cell>
        </row>
        <row r="8301">
          <cell r="A8301" t="str">
            <v>ED-50998</v>
          </cell>
          <cell r="B8301" t="str">
            <v>PEITORIL DE GRANITO CINZA ANDORINHA E = 3 CM</v>
          </cell>
          <cell r="C8301" t="str">
            <v>m2</v>
          </cell>
          <cell r="D8301">
            <v>278.59</v>
          </cell>
        </row>
        <row r="8302">
          <cell r="A8302" t="str">
            <v>ED-50999</v>
          </cell>
          <cell r="B8302" t="str">
            <v>PEITORIL DE MÁRMORE BRANCO E = 2 CM</v>
          </cell>
          <cell r="C8302" t="str">
            <v>m2</v>
          </cell>
          <cell r="D8302">
            <v>313.85</v>
          </cell>
        </row>
        <row r="8303">
          <cell r="A8303" t="str">
            <v>ED-51000</v>
          </cell>
          <cell r="B8303" t="str">
            <v>PEITORIL DE MÁRMORE BRANCO E = 3 CM</v>
          </cell>
          <cell r="C8303" t="str">
            <v>m2</v>
          </cell>
          <cell r="D8303">
            <v>335.86</v>
          </cell>
        </row>
        <row r="8304">
          <cell r="A8304" t="str">
            <v>ED-50994</v>
          </cell>
          <cell r="B8304" t="str">
            <v>PEITORIL DE CONCRETO E = 3 CM, FCK &gt;= 13,5 MPA, L = 20 CM</v>
          </cell>
          <cell r="C8304" t="str">
            <v>m</v>
          </cell>
          <cell r="D8304">
            <v>37.74</v>
          </cell>
        </row>
        <row r="8305">
          <cell r="A8305" t="str">
            <v>ED-50995</v>
          </cell>
          <cell r="B8305" t="str">
            <v>PEITORIL DE CONCRETO E = 3 CM, FCK &gt;= 13,5 MPA, L = 25 CM</v>
          </cell>
          <cell r="C8305" t="str">
            <v>m</v>
          </cell>
          <cell r="D8305">
            <v>55.99</v>
          </cell>
        </row>
        <row r="8306">
          <cell r="A8306" t="str">
            <v>ED-50996</v>
          </cell>
          <cell r="B8306" t="str">
            <v>PEITORIL PRÉ-MOLDADO EM CONCRETO 18 MPA, INCLUSIVE GANCHO PARA FIXAÇÃO</v>
          </cell>
          <cell r="C8306" t="str">
            <v>m</v>
          </cell>
          <cell r="D8306">
            <v>53.19</v>
          </cell>
        </row>
        <row r="8307">
          <cell r="A8307" t="str">
            <v>ED-51001</v>
          </cell>
          <cell r="B8307" t="str">
            <v>SOLEIRA DE ARDÓSIA E = 2 CM</v>
          </cell>
          <cell r="C8307" t="str">
            <v>m2</v>
          </cell>
          <cell r="D8307">
            <v>174.46</v>
          </cell>
        </row>
        <row r="8308">
          <cell r="A8308" t="str">
            <v>ED-50622</v>
          </cell>
          <cell r="B8308" t="str">
            <v>SOLEIRA DE MARMORITE, COR CIMENTO NATURAL, E = 3 CM</v>
          </cell>
          <cell r="C8308" t="str">
            <v>m2</v>
          </cell>
          <cell r="D8308">
            <v>100.32</v>
          </cell>
        </row>
        <row r="8309">
          <cell r="A8309" t="str">
            <v>ED-51002</v>
          </cell>
          <cell r="B8309" t="str">
            <v>SOLEIRA DE GRANITO CINZA ANDORINHA E = 2 CM</v>
          </cell>
          <cell r="C8309" t="str">
            <v>m2</v>
          </cell>
          <cell r="D8309">
            <v>289.15</v>
          </cell>
        </row>
        <row r="8310">
          <cell r="A8310" t="str">
            <v>ED-51003</v>
          </cell>
          <cell r="B8310" t="str">
            <v>SOLEIRA DE GRANITO CINZA ANDORINHA E = 3 CM</v>
          </cell>
          <cell r="C8310" t="str">
            <v>m2</v>
          </cell>
          <cell r="D8310">
            <v>282.15</v>
          </cell>
        </row>
        <row r="8311">
          <cell r="A8311" t="str">
            <v>ED-51004</v>
          </cell>
          <cell r="B8311" t="str">
            <v>SOLEIRA DE MÁRMORE BRANCO E = 2 CM</v>
          </cell>
          <cell r="C8311" t="str">
            <v>m2</v>
          </cell>
          <cell r="D8311">
            <v>313.85</v>
          </cell>
        </row>
        <row r="8312">
          <cell r="A8312" t="str">
            <v>ED-51005</v>
          </cell>
          <cell r="B8312" t="str">
            <v>SOLEIRA DE MÁRMORE BRANCO E = 3 CM</v>
          </cell>
          <cell r="C8312" t="str">
            <v>m2</v>
          </cell>
          <cell r="D8312">
            <v>335.86</v>
          </cell>
        </row>
        <row r="8313">
          <cell r="A8313" t="str">
            <v>ED-50731</v>
          </cell>
          <cell r="B8313" t="str">
            <v>CHAPISCO COM ARGAMASSA INDUSTRIALIZADA, ESP. 5MM, APLICADO EM ALVENARIA/ESTRUTURA DE CONCRETO COM DESEMPENADEIRA METÁLICA, PREPARO MECÂNICO</v>
          </cell>
          <cell r="C8313" t="str">
            <v>m2</v>
          </cell>
          <cell r="D8313">
            <v>13.16</v>
          </cell>
        </row>
        <row r="8314">
          <cell r="A8314" t="str">
            <v>ED-50730</v>
          </cell>
          <cell r="B8314" t="str">
            <v>CHAPISCO COM ARGAMASSA, TRAÇO 1:2:3 (CIMENTO, AREIA E PEDRISCO), APLICADO COM COLHER, ESP. 5MM, PREPARO MECÂNICO</v>
          </cell>
          <cell r="C8314" t="str">
            <v>m2</v>
          </cell>
          <cell r="D8314">
            <v>12.59</v>
          </cell>
        </row>
        <row r="8315">
          <cell r="A8315" t="str">
            <v>ED-50729</v>
          </cell>
          <cell r="B8315" t="str">
            <v>CHAPISCO COM ARGAMASSA, TRAÇO 1:3 (CIMENTO E AREIA), ESP. 5MM, APLICADO EM ALVENARIA COM PENEIRA, PREPARO MECÂNICO</v>
          </cell>
          <cell r="C8315" t="str">
            <v>m2</v>
          </cell>
          <cell r="D8315">
            <v>12.03</v>
          </cell>
        </row>
        <row r="8316">
          <cell r="A8316" t="str">
            <v>ED-50727</v>
          </cell>
          <cell r="B8316" t="str">
            <v>CHAPISCO COM ARGAMASSA, TRAÇO 1:3 (CIMENTO E AREIA), ESP. 5MM, APLICADO EM ALVENARIA/ESTRUTURA DE CONCRETO COM COLHER, PREPARO MECÂNICO</v>
          </cell>
          <cell r="C8316" t="str">
            <v>m2</v>
          </cell>
          <cell r="D8316">
            <v>8.58</v>
          </cell>
        </row>
        <row r="8317">
          <cell r="A8317" t="str">
            <v>ED-50728</v>
          </cell>
          <cell r="B8317" t="str">
            <v>CHAPISCO COM ARGAMASSA, TRAÇO 1:3 (CIMENTO E AREIA), ESP. 5MM, APLICADO EM TETO COM COLHER, PREPARO MECÂNICO</v>
          </cell>
          <cell r="C8317" t="str">
            <v>m2</v>
          </cell>
          <cell r="D8317">
            <v>11.73</v>
          </cell>
        </row>
        <row r="8318">
          <cell r="A8318" t="str">
            <v>ED-50732</v>
          </cell>
          <cell r="B8318" t="str">
            <v>EMBOÇO COM ARGAMASSA, TRAÇO 1:6 (CIMENTO E AREIA), ESP. 20MM, APLICAÇÃO MANUAL, PREPARO MECÂNICO</v>
          </cell>
          <cell r="C8318" t="str">
            <v>m2</v>
          </cell>
          <cell r="D8318">
            <v>30.58</v>
          </cell>
        </row>
        <row r="8319">
          <cell r="A8319" t="str">
            <v>ED-50734</v>
          </cell>
          <cell r="B8319" t="str">
            <v>FRISO DE ALUMÍNIO ANODIZADO NATURAL 3/8" (USO INTERNO)</v>
          </cell>
          <cell r="C8319" t="str">
            <v>m</v>
          </cell>
          <cell r="D8319">
            <v>20.64</v>
          </cell>
        </row>
        <row r="8320">
          <cell r="A8320" t="str">
            <v>ED-50761</v>
          </cell>
          <cell r="B8320" t="str">
            <v>REBOCO COM ARGAMASSA, TRAÇO 1:2:8 (CIMENTO, CAL E AREIA), ESP. 20MM, APLICAÇÃO MANUAL, PREPARO MECÂNICO</v>
          </cell>
          <cell r="C8320" t="str">
            <v>m2</v>
          </cell>
          <cell r="D8320">
            <v>32.33</v>
          </cell>
        </row>
        <row r="8321">
          <cell r="A8321" t="str">
            <v>ED-50760</v>
          </cell>
          <cell r="B8321" t="str">
            <v>REBOCO COM ARGAMASSA, TRAÇO 1:2:9 (CIMENTO, CAL E AREIA), COM ADITIVO IMPERMEABILIZANTE, ESP. 20MM, APLICAÇÃO MANUAL, PREPARO MECÂNICO</v>
          </cell>
          <cell r="C8321" t="str">
            <v>m2</v>
          </cell>
          <cell r="D8321">
            <v>47.61</v>
          </cell>
        </row>
        <row r="8322">
          <cell r="A8322" t="str">
            <v>ED-50759</v>
          </cell>
          <cell r="B8322" t="str">
            <v>REBOCO COM ARGAMASSA, TRAÇO 1:7 (CIMENTO E AREIA), ESP. 20MM, APLICAÇÃO MANUAL, PREPARO MECÂNICO</v>
          </cell>
          <cell r="C8322" t="str">
            <v>m2</v>
          </cell>
          <cell r="D8322">
            <v>28.65</v>
          </cell>
        </row>
        <row r="8323">
          <cell r="A8323" t="str">
            <v>ED-50762</v>
          </cell>
          <cell r="B8323" t="str">
            <v>REVESTIMENTO COM ARGAMASSA EM CAMADA ÚNICA, APLICADO EM PAREDE, TRAÇO 1:3 (CIMENTO E AREIA), ESP. 20MM, APLICAÇÃO MANUAL, PREPARO MECÂNICO</v>
          </cell>
          <cell r="C8323" t="str">
            <v>m2</v>
          </cell>
          <cell r="D8323">
            <v>29.16</v>
          </cell>
        </row>
        <row r="8324">
          <cell r="A8324" t="str">
            <v>ED-50763</v>
          </cell>
          <cell r="B8324" t="str">
            <v>REVESTIMENTO COM ARGAMASSA EM CAMADA ÚNICA, APLICADO EM TETO, TRAÇO 1:3 (CIMENTO E AREIA), ESP. 20MM, APLICAÇÃO MANUAL, PREPARO MECÂNICO</v>
          </cell>
          <cell r="C8324" t="str">
            <v>m2</v>
          </cell>
          <cell r="D8324">
            <v>31.01</v>
          </cell>
        </row>
        <row r="8325">
          <cell r="A8325" t="str">
            <v>ED-50736</v>
          </cell>
          <cell r="B8325" t="str">
            <v>REVESTIMENTO DE GESSO EM PAREDE, ESP. 5MM, APLICAÇÃO MANUAL (SARRAFAEADO)</v>
          </cell>
          <cell r="C8325" t="str">
            <v>m2</v>
          </cell>
          <cell r="D8325">
            <v>21.26</v>
          </cell>
        </row>
        <row r="8326">
          <cell r="A8326" t="str">
            <v>ED-9066</v>
          </cell>
          <cell r="B8326" t="str">
            <v>REVESTIMENTO DE GESSO EM TETO, ESP. 5MM, APLICAÇÃO MANUAL (SARRAFAEADO)</v>
          </cell>
          <cell r="C8326" t="str">
            <v>m2</v>
          </cell>
          <cell r="D8326">
            <v>24.45</v>
          </cell>
        </row>
        <row r="8327">
          <cell r="A8327" t="str">
            <v>ED-9071</v>
          </cell>
          <cell r="B8327" t="str">
            <v>REVESTIMENTO NATADO LISO, ESP. 5MM, APLICAÇÃO COM DESEMPENADEIRA METÁLICA, PREPARO MECÂNICO</v>
          </cell>
          <cell r="C8327" t="str">
            <v>m2</v>
          </cell>
          <cell r="D8327">
            <v>19.69</v>
          </cell>
        </row>
        <row r="8328">
          <cell r="A8328" t="str">
            <v>ED-50746</v>
          </cell>
          <cell r="B8328" t="str">
            <v>REVESTIMENTO NATADO LISO, ESP. 5MM, APLICAÇÃO COM DESEMPENADEIRA METÁLICA, PREPARO MECÂNICO, INCLUSIVE ARGAMASSA EM CAMADA ÚNICA, TRAÇO 1:3 (CIMENTO E AREIA), APLICADO EM PAREDE, ESP. 20MM, APLICAÇÃO MANUAL, PREPARO MECÂNICO</v>
          </cell>
          <cell r="C8328" t="str">
            <v>m2</v>
          </cell>
          <cell r="D8328">
            <v>48.85</v>
          </cell>
        </row>
        <row r="8329">
          <cell r="A8329" t="str">
            <v>ED-50721</v>
          </cell>
          <cell r="B8329" t="str">
            <v>CANTONEIRA DE ALUMÍNIO PARA ACABAMENTO DE QUINAS</v>
          </cell>
          <cell r="C8329" t="str">
            <v>m</v>
          </cell>
          <cell r="D8329">
            <v>21.22</v>
          </cell>
        </row>
        <row r="8330">
          <cell r="A8330" t="str">
            <v>ED-50720</v>
          </cell>
          <cell r="B8330" t="str">
            <v>CANTONEIRA DE PVC PARA ACABAMENTO DE QUINAS</v>
          </cell>
          <cell r="C8330" t="str">
            <v>m</v>
          </cell>
          <cell r="D8330">
            <v>21.9</v>
          </cell>
        </row>
        <row r="8331">
          <cell r="A8331" t="str">
            <v>ED-50726</v>
          </cell>
          <cell r="B8331" t="str">
            <v>CERÂMICA DECORADA EM FAIXA 50 X 200 MM</v>
          </cell>
          <cell r="C8331" t="str">
            <v>m</v>
          </cell>
          <cell r="D8331">
            <v>33.26</v>
          </cell>
        </row>
        <row r="8332">
          <cell r="A8332" t="str">
            <v>ED-50743</v>
          </cell>
          <cell r="B8332" t="str">
            <v>LITOCERÂMICA DE 6,0 X 22,5 CM, ASSENTADO COM ARGAMASSA PRÉ-FABRICADA, INCLUSIVE REJUNTAMENTO</v>
          </cell>
          <cell r="C8332" t="str">
            <v>m2</v>
          </cell>
          <cell r="D8332">
            <v>96.17</v>
          </cell>
        </row>
        <row r="8333">
          <cell r="A8333" t="str">
            <v>ED-50715</v>
          </cell>
          <cell r="B8333" t="str">
            <v>REVESTIMENTO COM AZULEJO BRANCO (15X15CM), EM DIAGONAL, ASSENTAMENTO COM ARGAMASSA INDUSTRIALIZADA, INCLUSIVE REJUNTAMENTO</v>
          </cell>
          <cell r="C8333" t="str">
            <v>m2</v>
          </cell>
          <cell r="D8333">
            <v>99.7</v>
          </cell>
        </row>
        <row r="8334">
          <cell r="A8334" t="str">
            <v>ED-50716</v>
          </cell>
          <cell r="B8334" t="str">
            <v>REVESTIMENTO COM AZULEJO BRANCO (15X15CM), JUNTA A PRUMO, ASSENTAMENTO COM ARGAMASSA INDUSTRIALIZADA, INCLUSIVE REJUNTAMENTO</v>
          </cell>
          <cell r="C8334" t="str">
            <v>m2</v>
          </cell>
          <cell r="D8334">
            <v>87.17</v>
          </cell>
        </row>
        <row r="8335">
          <cell r="A8335" t="str">
            <v>ED-50717</v>
          </cell>
          <cell r="B8335" t="str">
            <v>REVESTIMENTO COM AZULEJO BRANCO (20X20CM), JUNTA A PRUMO, ASSENTAMENTO COM ARGAMASSA INDUSTRIALIZADA, INCLUSIVE REJUNTAMENTO</v>
          </cell>
          <cell r="C8335" t="str">
            <v>m2</v>
          </cell>
          <cell r="D8335">
            <v>81.81</v>
          </cell>
        </row>
        <row r="8336">
          <cell r="A8336" t="str">
            <v>ED-9081</v>
          </cell>
          <cell r="B8336" t="str">
            <v>REVESTIMENTO COM CERÂMICA APLICADO EM PAREDE, ACABAMENTO ESMALTADO, AMBIENTE INTERNO/EXTERNO, PADRÃO EXTRA, DIMENSÃO DA PEÇA ATÉ 2025 CM2, PEI III, ASSENTAMENTO COM ARGAMASSA INDUSTRIALIZADA, INCLUSIVE REJUNTAMENTO</v>
          </cell>
          <cell r="C8336" t="str">
            <v>m2</v>
          </cell>
          <cell r="D8336">
            <v>69</v>
          </cell>
        </row>
        <row r="8337">
          <cell r="A8337" t="str">
            <v>ED-50749</v>
          </cell>
          <cell r="B8337" t="str">
            <v>REVESTIMENTO COM PASTILHA DE VIDRO (VIDROTIL), ASSENTADO COM ARGAMASSA PRÉ-FABRICADA, INCLUSIVE REJUNTAMENTO</v>
          </cell>
          <cell r="C8337" t="str">
            <v>m2</v>
          </cell>
          <cell r="D8337">
            <v>315.8</v>
          </cell>
        </row>
        <row r="8338">
          <cell r="A8338" t="str">
            <v>ED-50750</v>
          </cell>
          <cell r="B8338" t="str">
            <v>REVESTIMENTO COM PASTILHAS DE PORCELANA, ASSENTADO COM ARGAMASSA PRÉ-FABRICADA, INCLUSIVE REJUNTAMENTO</v>
          </cell>
          <cell r="C8338" t="str">
            <v>m2</v>
          </cell>
          <cell r="D8338">
            <v>213.69</v>
          </cell>
        </row>
        <row r="8339">
          <cell r="A8339" t="str">
            <v>ED-50725</v>
          </cell>
          <cell r="B8339" t="str">
            <v>FAIXA / FILETE / LISTELO EM CERAMICA, LISO OU CORDAO, BRANCO, *2 X 30* CM (L X C)</v>
          </cell>
          <cell r="C8339" t="str">
            <v>m</v>
          </cell>
          <cell r="D8339">
            <v>24.88</v>
          </cell>
        </row>
        <row r="8340">
          <cell r="A8340" t="str">
            <v>ED-50739</v>
          </cell>
          <cell r="B8340" t="str">
            <v>REVESTIMENTO COM LADRILHO HIDRÁULICO APLICADO EM PAREDE (20X20CM) COM JUNTA SECA, NA COR NATURAL, ASSENTAMENTO COM ARGAMASSA INDUSTRIALIZADA</v>
          </cell>
          <cell r="C8340" t="str">
            <v>m2</v>
          </cell>
          <cell r="D8340">
            <v>68.18</v>
          </cell>
        </row>
        <row r="8341">
          <cell r="A8341" t="str">
            <v>ED-50740</v>
          </cell>
          <cell r="B8341" t="str">
            <v>REVESTIMENTO COM LADRILHO HIDRÁULICO APLICADO EM PAREDE (25X25CM) COM JUNTA SECA, NA COR NATURAL, ASSENTAMENTO COM ARGAMASSA INDUSTRIALIZADA</v>
          </cell>
          <cell r="C8341" t="str">
            <v>m2</v>
          </cell>
          <cell r="D8341">
            <v>70.82</v>
          </cell>
        </row>
        <row r="8342">
          <cell r="A8342" t="str">
            <v>ED-50714</v>
          </cell>
          <cell r="B8342" t="str">
            <v>REVESTIMENTO COM ARDÓSIA APLICADO EM PAREDE (40X40CM), ESP. 1CM, ACABAMENTO NATURAL, ASSENTAMENTO COM ARGAMASSA INDUSTRIALIZADA, INCLUSIVE REJUNTAMENTO</v>
          </cell>
          <cell r="C8342" t="str">
            <v>m2</v>
          </cell>
          <cell r="D8342">
            <v>68.16</v>
          </cell>
        </row>
        <row r="8343">
          <cell r="A8343" t="str">
            <v>ED-50737</v>
          </cell>
          <cell r="B8343" t="str">
            <v>REVESTIMENTO COM GRANITO, CINZA ANDORINHA, APLICADO EM PAREDE, ESP. 2CM, ASSENTAMENTO COM ARGAMASSA INDUSTRIALIZADA, AMBIENTE INTERNO/EXTERNO, ALTURA MÁXIMA DE 3M PARA APLICAÇÃO DO GRANITO, INCLUSIVE REJUNTAMENTO</v>
          </cell>
          <cell r="C8343" t="str">
            <v>m2</v>
          </cell>
          <cell r="D8343">
            <v>251.81</v>
          </cell>
        </row>
        <row r="8344">
          <cell r="A8344" t="str">
            <v>ED-50744</v>
          </cell>
          <cell r="B8344" t="str">
            <v>REVESTIMENTO COM MÁRMORE BRANCO APLICADO EM PAREDE, ESP. 2CM, ASSENTAMENTO COM ARGAMASSA INDUSTRIALIZADA, AMBIENTE INTERNO/EXTERNO, ALTURA MÁXIMA DE 3M PARA APLICAÇÃO DO MÁRMORE, INCLUSIVE REJUNTAMENTO</v>
          </cell>
          <cell r="C8344" t="str">
            <v>m2</v>
          </cell>
          <cell r="D8344">
            <v>221.36</v>
          </cell>
        </row>
        <row r="8345">
          <cell r="A8345" t="str">
            <v>ED-50756</v>
          </cell>
          <cell r="B8345" t="str">
            <v>REVESTIMENTO COM PEDRA SÃO TOMÉ APLICADO EM PAREDE (40X40CM), ESP. 2CM, ACABAMENTO NATURAL, ASSENTAMENTO COM ARGAMASSA INDUSTRIALIZADA, AMBIENTE INTERNO/EXTERNO, ALTURA MÁXIMA DE 3M PARA APLICAÇÃO DA PEDRA, INCLUSIVE REJUNTAMENTO</v>
          </cell>
          <cell r="C8345" t="str">
            <v>m2</v>
          </cell>
          <cell r="D8345">
            <v>116.97</v>
          </cell>
        </row>
        <row r="8346">
          <cell r="A8346" t="str">
            <v>ED-9127</v>
          </cell>
          <cell r="B8346" t="str">
            <v>PREPARAÇÃO PARA APLICAÇÃO DE LAMINADO MELAMÍNICO EM PAREDE, INCLUSIVE UMA (1) DEMÃO DE COLA DE CONTATO</v>
          </cell>
          <cell r="C8346" t="str">
            <v>m2</v>
          </cell>
          <cell r="D8346">
            <v>14.65</v>
          </cell>
        </row>
        <row r="8347">
          <cell r="A8347" t="str">
            <v>ED-50742</v>
          </cell>
          <cell r="B8347" t="str">
            <v>REVESTIMENTO EM LAMBRIS DE MADEIRA, LARGURA 10CM, INCLUSIVE BARROTEAMENTO</v>
          </cell>
          <cell r="C8347" t="str">
            <v>m2</v>
          </cell>
          <cell r="D8347">
            <v>119.04</v>
          </cell>
        </row>
        <row r="8348">
          <cell r="A8348" t="str">
            <v>ED-9124</v>
          </cell>
          <cell r="B8348" t="str">
            <v>REVESTIMENTO EM LAMINADO MELAMÍNICO APLICADO EM PAREDE, ACABAMENTO FOSCO, ESP. 0,8MM, ASSENTAMENTO COM COLA DE CONTATO, INCLUSIVE LIXAMENTO E PREPARAÇÃO DA PAREDE PARA ASSENTAMENTO</v>
          </cell>
          <cell r="C8348" t="str">
            <v>m2</v>
          </cell>
          <cell r="D8348">
            <v>116.39</v>
          </cell>
        </row>
        <row r="8349">
          <cell r="A8349" t="str">
            <v>ED-9125</v>
          </cell>
          <cell r="B8349" t="str">
            <v>REVESTIMENTO EM LAMINADO MELAMÍNICO APLICADO SOBRE SUPERFÍCIE DE MADEIRA, ACABAMENTO FOSCO, ESP. 0,8MM, ASSENTAMENTO COM COLA DE CONTATO, INCLUSIVE LIXAMENTO E PREPARAÇÃO SUPERFÍCIE PARA ASSENTAMENTO</v>
          </cell>
          <cell r="C8349" t="str">
            <v>m2</v>
          </cell>
          <cell r="D8349">
            <v>101.71</v>
          </cell>
        </row>
        <row r="8350">
          <cell r="A8350" t="str">
            <v>ED-50765</v>
          </cell>
          <cell r="B8350" t="str">
            <v>ISOLAMENTO TÉRMICO EM ARGAMASSA DE CIMENTO, AREIA E VERMICULITA, E = 4 CM</v>
          </cell>
          <cell r="C8350" t="str">
            <v>m2</v>
          </cell>
          <cell r="D8350">
            <v>43.74</v>
          </cell>
        </row>
        <row r="8351">
          <cell r="A8351" t="str">
            <v>ED-50719</v>
          </cell>
          <cell r="B8351" t="str">
            <v>REVESTIMENTO COM ARGAMASSA BARITADA, ESP. 20MM, APLICAÇÃO MANUAL COM DESEMPENADEIRA, PREPARO MANUAL</v>
          </cell>
          <cell r="C8351" t="str">
            <v>m2</v>
          </cell>
          <cell r="D8351">
            <v>161.97</v>
          </cell>
        </row>
        <row r="8352">
          <cell r="A8352" t="str">
            <v>ED-49686</v>
          </cell>
          <cell r="B8352" t="str">
            <v>FORRO EM CHAPA DE GESSO ACARTONADA, ESP. 12,5MM, COM FIXAÇÃO DO TIPO ESTRUTURADA EM PERFIL METÁLICO, EXCLUSIVE PERFIL TABICA, SANCA E MOLDURA, INCLUSIVE ACESSÓRIOS E FIXAÇÃO</v>
          </cell>
          <cell r="C8352" t="str">
            <v>m2</v>
          </cell>
          <cell r="D8352">
            <v>67</v>
          </cell>
        </row>
        <row r="8353">
          <cell r="A8353" t="str">
            <v>ED-49687</v>
          </cell>
          <cell r="B8353" t="str">
            <v>FORRO EM CHAPA DE GESSO ACARTONADO, ESP. 12,5MM, COM FIXAÇÃO DO TIPO ARAMADO, EXCLUSIVE PERFIL TABICA, SANCA E MOLDURA, INCLUSIVE ACESSÓRIOS E FIXAÇÃO</v>
          </cell>
          <cell r="C8353" t="str">
            <v>m2</v>
          </cell>
          <cell r="D8353">
            <v>55.78</v>
          </cell>
        </row>
        <row r="8354">
          <cell r="A8354" t="str">
            <v>ED-49685</v>
          </cell>
          <cell r="B8354" t="str">
            <v>FORRO EM PLACA DE GESSO LISO, DIMENSÃO (60X60)CM, COM FIXAÇÃO DO TIPO ARAMADO, EXCLUSIVE PERFIL TABICA, SANCA E MOLDURA, INCLUSIVE ACESSÓRIOS E FIXAÇÃO</v>
          </cell>
          <cell r="C8354" t="str">
            <v>m2</v>
          </cell>
          <cell r="D8354">
            <v>42.57</v>
          </cell>
        </row>
        <row r="8355">
          <cell r="A8355" t="str">
            <v>ED-28454</v>
          </cell>
          <cell r="B8355" t="str">
            <v>PERFIL TABICA GALVANIZADO, TIPO LISA, COM ACABAMENTO EM PINTURA, NA COR BRANCA, PARA FORRO EM CHAPA DE GESSO ACARTONADO, INCLUSIVE ACESSÓRIOS DE FIXAÇÃO</v>
          </cell>
          <cell r="C8355" t="str">
            <v>m</v>
          </cell>
          <cell r="D8355">
            <v>17.94</v>
          </cell>
        </row>
        <row r="8356">
          <cell r="A8356" t="str">
            <v>ED-49691</v>
          </cell>
          <cell r="B8356" t="str">
            <v>CIMALHA DE MADEIRA PARA FORRO DE MADEIRA</v>
          </cell>
          <cell r="C8356" t="str">
            <v>m</v>
          </cell>
          <cell r="D8356">
            <v>16.82</v>
          </cell>
        </row>
        <row r="8357">
          <cell r="A8357" t="str">
            <v>ED-49692</v>
          </cell>
          <cell r="B8357" t="str">
            <v>EMPENAS DE MADEIRA (RÉGUAS)</v>
          </cell>
          <cell r="C8357" t="str">
            <v>m2</v>
          </cell>
          <cell r="D8357">
            <v>130.65</v>
          </cell>
        </row>
        <row r="8358">
          <cell r="A8358" t="str">
            <v>ED-49690</v>
          </cell>
          <cell r="B8358" t="str">
            <v>FORRO DE MADEIRA DE PINUS</v>
          </cell>
          <cell r="C8358" t="str">
            <v>m2</v>
          </cell>
          <cell r="D8358">
            <v>63.16</v>
          </cell>
        </row>
        <row r="8359">
          <cell r="A8359" t="str">
            <v>ED-49689</v>
          </cell>
          <cell r="B8359" t="str">
            <v>FORRO DE MADEIRA EM ANGELIM</v>
          </cell>
          <cell r="C8359" t="str">
            <v>m2</v>
          </cell>
          <cell r="D8359">
            <v>80.38</v>
          </cell>
        </row>
        <row r="8360">
          <cell r="A8360" t="str">
            <v>ED-28728</v>
          </cell>
          <cell r="B8360" t="str">
            <v>FORRO EM RÉGUA DE PVC, LARGURA 20CM, NA COR BRANCA, INCLUSIVE ESTRUTURA DE FIXAÇÃO E PENDURAIS METÁLICOS E ACESSÓRIOS DE FIXAÇÃO, EXCLUSIVE RODAFORRO OU MOLDURA</v>
          </cell>
          <cell r="C8360" t="str">
            <v>m2</v>
          </cell>
          <cell r="D8360">
            <v>70.95</v>
          </cell>
        </row>
        <row r="8361">
          <cell r="A8361" t="str">
            <v>ED-28751</v>
          </cell>
          <cell r="B8361" t="str">
            <v>RODAFORRO EM PVC, TIPO "U", NA COR BRANCA, PARA FORRO EM RÉGUA DE PVC, INCLUSIVE ACESSÓRIOS DE FIXAÇÃO</v>
          </cell>
          <cell r="C8361" t="str">
            <v>m</v>
          </cell>
          <cell r="D8361">
            <v>16.97</v>
          </cell>
        </row>
        <row r="8362">
          <cell r="A8362" t="str">
            <v>ED-49688</v>
          </cell>
          <cell r="B8362" t="str">
            <v>COLOCAÇÃO DE MOLDURA DE GESSO</v>
          </cell>
          <cell r="C8362" t="str">
            <v>m</v>
          </cell>
          <cell r="D8362">
            <v>9.03</v>
          </cell>
        </row>
        <row r="8363">
          <cell r="A8363" t="str">
            <v>ED-50943</v>
          </cell>
          <cell r="B8363" t="str">
            <v>CORRIMÃO DUPLO EM TUBO DE AÇO INOX D = 1 1/2" - FIXADO EM ALVENARIA</v>
          </cell>
          <cell r="C8363" t="str">
            <v>m</v>
          </cell>
          <cell r="D8363">
            <v>422.27</v>
          </cell>
        </row>
        <row r="8364">
          <cell r="A8364" t="str">
            <v>ED-50937</v>
          </cell>
          <cell r="B8364" t="str">
            <v>CORRIMÃO DUPLO EM TUBO GALVANIZADO DIN 2440, D = 1 1/2" - FIXADO EM ALVENARIA</v>
          </cell>
          <cell r="C8364" t="str">
            <v>m</v>
          </cell>
          <cell r="D8364">
            <v>142.94</v>
          </cell>
        </row>
        <row r="8365">
          <cell r="A8365" t="str">
            <v>ED-50941</v>
          </cell>
          <cell r="B8365" t="str">
            <v>CORRIMÃO SIMPLES EM TUBO DE AÇO INOX D = 1 1/2" - FIXADO EM ALVENARIA</v>
          </cell>
          <cell r="C8365" t="str">
            <v>m</v>
          </cell>
          <cell r="D8365">
            <v>222.87</v>
          </cell>
        </row>
        <row r="8366">
          <cell r="A8366" t="str">
            <v>ED-50942</v>
          </cell>
          <cell r="B8366" t="str">
            <v>CORRIMÃO SIMPLES EM TUBO DE AÇO INOX D = 1 1/2" - FIXADO EM PISO</v>
          </cell>
          <cell r="C8366" t="str">
            <v>m</v>
          </cell>
          <cell r="D8366">
            <v>220.47</v>
          </cell>
        </row>
        <row r="8367">
          <cell r="A8367" t="str">
            <v>ED-50935</v>
          </cell>
          <cell r="B8367" t="str">
            <v>CORRIMÃO SIMPLES EM TUBO GALVANIZADO DIN 2440, D = 1 1/2" - FIXADO EM ALVENARIA</v>
          </cell>
          <cell r="C8367" t="str">
            <v>m</v>
          </cell>
          <cell r="D8367">
            <v>120.62</v>
          </cell>
        </row>
        <row r="8368">
          <cell r="A8368" t="str">
            <v>ED-50936</v>
          </cell>
          <cell r="B8368" t="str">
            <v>CORRIMÃO SIMPLES EM TUBO GALVANIZADO DIN 2440, D = 1 1/2" - FIXADO EM PISO</v>
          </cell>
          <cell r="C8368" t="str">
            <v>m</v>
          </cell>
          <cell r="D8368">
            <v>110.76</v>
          </cell>
        </row>
        <row r="8369">
          <cell r="A8369" t="str">
            <v>ED-50939</v>
          </cell>
          <cell r="B8369" t="str">
            <v>GUARDA-CORPO EM AÇO GALVANIZADO DIN 2440, D = 2", COM SUBDIVISÕES EM TUBO DE AÇO D = 1/2", H = 1,05 M - COM CORRIMÃO DUPLO DE TUBO DE AÇO GALVANIZADO DE D = 1 1/2"</v>
          </cell>
          <cell r="C8369" t="str">
            <v>m</v>
          </cell>
          <cell r="D8369">
            <v>686.1</v>
          </cell>
        </row>
        <row r="8370">
          <cell r="A8370" t="str">
            <v>ED-50938</v>
          </cell>
          <cell r="B8370" t="str">
            <v>GUARDA-CORPO EM AÇO GALVANIZADO DIN 2440, D = 2", COM SUBDIVISÕES EM TUBO DE AÇO D = 1/2", H = 1,05 M - COM CORRIMÃO SIMPLES DE TUBO DE AÇO GALVANIZADO DE D = 1 1/2"</v>
          </cell>
          <cell r="C8370" t="str">
            <v>m</v>
          </cell>
          <cell r="D8370">
            <v>556.89</v>
          </cell>
        </row>
        <row r="8371">
          <cell r="A8371" t="str">
            <v>ED-50946</v>
          </cell>
          <cell r="B8371" t="str">
            <v>GUARDA-CORPO EM AÇO INOX D = 1 1/2", COM SUBDIVISÕES EM TUBO DE AÇO INOX D = 1/2", H = 1,05 M</v>
          </cell>
          <cell r="C8371" t="str">
            <v>m</v>
          </cell>
          <cell r="D8371">
            <v>563</v>
          </cell>
        </row>
        <row r="8372">
          <cell r="A8372" t="str">
            <v>ED-50945</v>
          </cell>
          <cell r="B8372" t="str">
            <v>GUARDA-CORPO EM AÇO INOX D = 1 1/2", COM SUBDIVISÕES EM TUBO DE AÇO INOX D = 1/2", H = 1,05 M - COM CORRIMÃO DUPLO DE TUBO DE AÇO INOX D = 1 1/2"</v>
          </cell>
          <cell r="C8372" t="str">
            <v>m</v>
          </cell>
          <cell r="D8372">
            <v>953.94</v>
          </cell>
        </row>
        <row r="8373">
          <cell r="A8373" t="str">
            <v>ED-50944</v>
          </cell>
          <cell r="B8373" t="str">
            <v>GUARDA-CORPO EM AÇO INOX D = 1 1/2", COM SUBDIVISÕES EM TUBO DE AÇO INOX D = 1/2", H = 1,05 M - COM CORRIMÃO SIMPLES DE TUBO DE AÇO INOX D = 1 1/2"</v>
          </cell>
          <cell r="C8373" t="str">
            <v>m</v>
          </cell>
          <cell r="D8373">
            <v>806.69</v>
          </cell>
        </row>
        <row r="8374">
          <cell r="A8374" t="str">
            <v>ED-50940</v>
          </cell>
          <cell r="B8374" t="str">
            <v>GUARDA-CORPO EM TUBO GALVANIZADO DIN 2440 D = 2", COM SUBDIVISÕES EM TUBO DE AÇO D = 1/2", H = 1,05 M</v>
          </cell>
          <cell r="C8374" t="str">
            <v>m</v>
          </cell>
          <cell r="D8374">
            <v>465.56</v>
          </cell>
        </row>
        <row r="8375">
          <cell r="A8375" t="str">
            <v>ED-50921</v>
          </cell>
          <cell r="B8375" t="str">
            <v>ALAMBRADO PARA QUADRA ESPORTIVA, EM TELA DE ARAME GALVANIZADO COM TRAMA LOSANGULAR DE 2" (50,8MM) E FIO BWG12 (2,77MM), ALTURA 1M, EXCLUSIVE PINTURA, INCLUSIVE FIXAÇÃO E FORNECIMENTO EM QUADROS DE TUBOS DE AÇO CARBONO GALVANIZADO DIÂMETRO DE 50MM (2")</v>
          </cell>
          <cell r="C8375" t="str">
            <v>m</v>
          </cell>
          <cell r="D8375">
            <v>332.14</v>
          </cell>
        </row>
        <row r="8376">
          <cell r="A8376" t="str">
            <v>ED-50920</v>
          </cell>
          <cell r="B8376" t="str">
            <v>ALAMBRADO PARA QUADRA ESPORTIVA, EM TELA DE ARAME GALVANIZADO COM TRAMA LOSANGULAR DE 2" (50,8MM) E FIO BWG12 (2,77MM), ALTURA 4M, EXCLUSIVE PINTURA, INCLUSIVE FIXAÇÃO E FORNECIMENTO EM QUADROS DE TUBOS DE AÇO CARBONO GALVANIZADO DIÂMETRO DE 50MM (2") - CONFORME DETALHE 15 (PADRÃO ESCOLAR)</v>
          </cell>
          <cell r="C8376" t="str">
            <v>m</v>
          </cell>
          <cell r="D8376">
            <v>708.22</v>
          </cell>
        </row>
        <row r="8377">
          <cell r="A8377" t="str">
            <v>ED-50922</v>
          </cell>
          <cell r="B8377" t="str">
            <v>ALAMBRADO PARA QUADRA ESPORTIVA, EM TELA DE ARAME GALVANIZADO COM TRAMA LOSANGULAR DE 2" (50,8MM) E FIO BWG12 (2,77MM), ALTURA 6M, EXCLUSIVE PINTURA, INCLUSIVE FIXAÇÃO E FORNECIMENTO EM QUADROS DE TUBOS DE AÇO CARBONO GALVANIZADO DIÂMETRO DE 50MM (2")</v>
          </cell>
          <cell r="C8377" t="str">
            <v>m</v>
          </cell>
          <cell r="D8377">
            <v>975.92</v>
          </cell>
        </row>
        <row r="8378">
          <cell r="A8378" t="str">
            <v>ED-9100</v>
          </cell>
          <cell r="B8378" t="str">
            <v>ALAMBRADO PARA QUADRA ESPORTIVA, EM TELA DE ARAME GALVANIZADO COM TRAMA LOSANGULAR DE 2" (50,8MM) E FIO BWG12 (2,77MM), EXCLUSIVE PINTURA, INCLUSIVE FIXAÇÃO E FORNECIMENTO EM QUADROS DE TUBOS DE AÇO CARBONO GALVANIZADO DIÂMETRO DE 50MM (2")</v>
          </cell>
          <cell r="C8378" t="str">
            <v>m2</v>
          </cell>
          <cell r="D8378">
            <v>174.02</v>
          </cell>
        </row>
        <row r="8379">
          <cell r="A8379" t="str">
            <v>ED-26408</v>
          </cell>
          <cell r="B8379" t="str">
            <v>PORTA PARA ALAMBRADO, COM UMA (1) FOLHA, DIMENSÃO (90X210)CM, EM TELA DE ARAME GALVANIZADO COM TRAMA LOSANGULAR DE 2" (50,8MM) E FIO BWG12 (2,77MM), EXCLUSIVE PINTURA, INCLUSIVE FIXAÇÃO E FORNECIMENTO EM QUADROS DE TUBOS DE AÇO CARBONO GALVANIZADO DIÂMETRO DE 50MM (2"), BATENTE, DOBRADIÇAS E CADEADO COM LARGURA DE 50MM</v>
          </cell>
          <cell r="C8379" t="str">
            <v>un</v>
          </cell>
          <cell r="D8379">
            <v>1138.49</v>
          </cell>
        </row>
        <row r="8380">
          <cell r="A8380" t="str">
            <v>ED-50966</v>
          </cell>
          <cell r="B8380" t="str">
            <v>MASTRO DE PÁTIO PARA BANDEIRA, EM TUBO GALVANIZADO 2" - H = 6,00 M</v>
          </cell>
          <cell r="C8380" t="str">
            <v>U</v>
          </cell>
          <cell r="D8380">
            <v>718.2</v>
          </cell>
        </row>
        <row r="8381">
          <cell r="A8381" t="str">
            <v>ED-50967</v>
          </cell>
          <cell r="B8381" t="str">
            <v>MASTRO PARA FACHADA</v>
          </cell>
          <cell r="C8381" t="str">
            <v>U</v>
          </cell>
          <cell r="D8381">
            <v>434.02</v>
          </cell>
        </row>
        <row r="8382">
          <cell r="A8382" t="str">
            <v>ED-50968</v>
          </cell>
          <cell r="B8382" t="str">
            <v>MASTROS DE PÁTIO PARA BANDEIRAS (H = 2,00 M E 6,00 M E DE 1,00 M E 9,00 M)</v>
          </cell>
          <cell r="C8382" t="str">
            <v>cj</v>
          </cell>
          <cell r="D8382">
            <v>3153.54</v>
          </cell>
        </row>
        <row r="8383">
          <cell r="A8383" t="str">
            <v>ED-50929</v>
          </cell>
          <cell r="B8383" t="str">
            <v>SEGREGADOR/BATE-RODAS PARA ESTACIONAMENTO ENGASTADO, EM TUBO GALVANIZADO, DN 3" (75MM), ACABAMENTO EM PINTURA ESMALTE, INCLUSIVE ESCAVAÇÃO, CHUMBAMENTO, FORNECIMENTO DE CONCRETO E BOTA-FORA DO MATERIAL</v>
          </cell>
          <cell r="C8383" t="str">
            <v>un</v>
          </cell>
          <cell r="D8383">
            <v>203.45</v>
          </cell>
        </row>
        <row r="8384">
          <cell r="A8384" t="str">
            <v>ED-50923</v>
          </cell>
          <cell r="B8384" t="str">
            <v>ALÇAPÃO 60 X 60 CM COM COM QUADRO DE CANTONEIRA METÁLICA 1"X 1/8", TAMPA EM CANTONEIRA 7/8"X 1/8" E CHAPA METÁLICA ENRIJECIDA POR PERFIL "T</v>
          </cell>
          <cell r="C8384" t="str">
            <v>U</v>
          </cell>
          <cell r="D8384">
            <v>234.96</v>
          </cell>
        </row>
        <row r="8385">
          <cell r="A8385" t="str">
            <v>ED-50925</v>
          </cell>
          <cell r="B8385" t="str">
            <v>ALÇAPÃO 70 X 70 CM COM COM QUADRO DE CANTONEIRA METÁLICA 1"X 1/8", TAMPA EM CANTONEIRA 7/8"X 1/8" E CHAPA METÁLICA ENRIJECIDA POR PERFIL "T</v>
          </cell>
          <cell r="C8385" t="str">
            <v>U</v>
          </cell>
          <cell r="D8385">
            <v>275.09</v>
          </cell>
        </row>
        <row r="8386">
          <cell r="A8386" t="str">
            <v>ED-50924</v>
          </cell>
          <cell r="B8386" t="str">
            <v>ALÇAPÃO 80 X 80 CM COM COM QUADRO DE CANTONEIRA METÁLICA 1"X 1/8", TAMPA EM CANTONEIRA 7/8"X 1/8" E CHAPA METÁLICA ENRIJECIDA POR PERFIL "T</v>
          </cell>
          <cell r="C8386" t="str">
            <v>U</v>
          </cell>
          <cell r="D8386">
            <v>287.02</v>
          </cell>
        </row>
        <row r="8387">
          <cell r="A8387" t="str">
            <v>ED-50947</v>
          </cell>
          <cell r="B8387" t="str">
            <v>DEGRAU DE ESCADA DE MARINHEIRO DE FERRO REDONDO DE 7/8" ENGASTADO</v>
          </cell>
          <cell r="C8387" t="str">
            <v>U</v>
          </cell>
          <cell r="D8387">
            <v>53.98</v>
          </cell>
        </row>
        <row r="8388">
          <cell r="A8388" t="str">
            <v>ED-50949</v>
          </cell>
          <cell r="B8388" t="str">
            <v>ESCADA MARINHEIRO - TUBO GALVANIZADO D = 3/4" E D = 1/2"</v>
          </cell>
          <cell r="C8388" t="str">
            <v>m</v>
          </cell>
          <cell r="D8388">
            <v>178.87</v>
          </cell>
        </row>
        <row r="8389">
          <cell r="A8389" t="str">
            <v>ED-50948</v>
          </cell>
          <cell r="B8389" t="str">
            <v>ESCADA MARINHEIRO COM GRADIL PROTETOR - D = 3/4"</v>
          </cell>
          <cell r="C8389" t="str">
            <v>m</v>
          </cell>
          <cell r="D8389">
            <v>383.65</v>
          </cell>
        </row>
        <row r="8390">
          <cell r="A8390" t="str">
            <v>ED-50505</v>
          </cell>
          <cell r="B8390" t="str">
            <v>LIXAMENTO MANUAL EM PAREDE PARA REMOÇÃO DE TINTA</v>
          </cell>
          <cell r="C8390" t="str">
            <v>m2</v>
          </cell>
          <cell r="D8390">
            <v>2.72</v>
          </cell>
        </row>
        <row r="8391">
          <cell r="A8391" t="str">
            <v>ED-50507</v>
          </cell>
          <cell r="B8391" t="str">
            <v>LIXAMENTO MANUAL EM SUPERFÍCIE DE MADEIRA PARA REMOÇÃO DE TINTA</v>
          </cell>
          <cell r="C8391" t="str">
            <v>m2</v>
          </cell>
          <cell r="D8391">
            <v>4.12</v>
          </cell>
        </row>
        <row r="8392">
          <cell r="A8392" t="str">
            <v>ED-50508</v>
          </cell>
          <cell r="B8392" t="str">
            <v>LIXAMENTO MANUAL EM SUPERFÍCIE METÁLICA PARA REMOÇÃO DE TINTA</v>
          </cell>
          <cell r="C8392" t="str">
            <v>m2</v>
          </cell>
          <cell r="D8392">
            <v>4.63</v>
          </cell>
        </row>
        <row r="8393">
          <cell r="A8393" t="str">
            <v>ED-50506</v>
          </cell>
          <cell r="B8393" t="str">
            <v>LIXAMENTO MANUAL EM TETO PARA REMOÇÃO DE TINTA</v>
          </cell>
          <cell r="C8393" t="str">
            <v>m2</v>
          </cell>
          <cell r="D8393">
            <v>3.08</v>
          </cell>
        </row>
        <row r="8394">
          <cell r="A8394" t="str">
            <v>ED-50514</v>
          </cell>
          <cell r="B8394" t="str">
            <v>PREPARAÇÃO PARA EMASSAMENTO OU PINTURA (LÁTEX/ACRÍLICA) EM PAREDE, INCLUSIVE UMA (1) DEMÃO DE SELADOR ACRÍLICO</v>
          </cell>
          <cell r="C8394" t="str">
            <v>m2</v>
          </cell>
          <cell r="D8394">
            <v>5.78</v>
          </cell>
        </row>
        <row r="8395">
          <cell r="A8395" t="str">
            <v>ED-50516</v>
          </cell>
          <cell r="B8395" t="str">
            <v>PREPARAÇÃO PARA EMASSAMENTO OU PINTURA (LÁTEX/ACRÍLICA) EM PAREDE OU FORRO EM CHAPA DE GESSO ACARTONADO (DRYWALL), INCLUSIVE UMA (1) DEMÃO DE SELADOR ACRÍLICO</v>
          </cell>
          <cell r="C8395" t="str">
            <v>m2</v>
          </cell>
          <cell r="D8395">
            <v>5.14</v>
          </cell>
        </row>
        <row r="8396">
          <cell r="A8396" t="str">
            <v>ED-50515</v>
          </cell>
          <cell r="B8396" t="str">
            <v>PREPARAÇÃO PARA EMASSAMENTO OU PINTURA (LÁTEX/ACRÍLICA) EM TETO, INCLUSIVE UMA (1) DEMÃO DE SELADOR ACRÍLICO</v>
          </cell>
          <cell r="C8396" t="str">
            <v>m2</v>
          </cell>
          <cell r="D8396">
            <v>7.37</v>
          </cell>
        </row>
        <row r="8397">
          <cell r="A8397" t="str">
            <v>ED-50485</v>
          </cell>
          <cell r="B8397" t="str">
            <v>EMASSAMENTO EM FORRO DE GESSO COM MASSA ACRÍLICA, UMA (1) DEMÃO, INCLUSIVE LIXAMENTO PARA PINTURA</v>
          </cell>
          <cell r="C8397" t="str">
            <v>m2</v>
          </cell>
          <cell r="D8397">
            <v>16.13</v>
          </cell>
        </row>
        <row r="8398">
          <cell r="A8398" t="str">
            <v>ED-50486</v>
          </cell>
          <cell r="B8398" t="str">
            <v>EMASSAMENTO EM FORRO DE GESSO COM MASSA CORRIDA (PVA), UMA (1) DEMÃO, INCLUSIVE LIXAMENTO PARA PINTURA</v>
          </cell>
          <cell r="C8398" t="str">
            <v>m2</v>
          </cell>
          <cell r="D8398">
            <v>14.36</v>
          </cell>
        </row>
        <row r="8399">
          <cell r="A8399" t="str">
            <v>ED-50474</v>
          </cell>
          <cell r="B8399" t="str">
            <v>EMASSAMENTO EM PAREDE COM MASSA ACRÍLICA, DUAS (2) DEMÃOS, INCLUSIVE LIXAMENTO PARA PINTURA</v>
          </cell>
          <cell r="C8399" t="str">
            <v>m2</v>
          </cell>
          <cell r="D8399">
            <v>19.18</v>
          </cell>
        </row>
        <row r="8400">
          <cell r="A8400" t="str">
            <v>ED-50473</v>
          </cell>
          <cell r="B8400" t="str">
            <v>EMASSAMENTO EM PAREDE COM MASSA ACRÍLICA, UMA (1) DEMÃO, INCLUSIVE LIXAMENTO PARA PINTURA</v>
          </cell>
          <cell r="C8400" t="str">
            <v>m2</v>
          </cell>
          <cell r="D8400">
            <v>12.8</v>
          </cell>
        </row>
        <row r="8401">
          <cell r="A8401" t="str">
            <v>ED-50478</v>
          </cell>
          <cell r="B8401" t="str">
            <v>EMASSAMENTO EM PAREDE COM MASSA CORRIDA (PVA), DUAS (2) DEMÃOS, INCLUSIVE LIXAMENTO PARA PINTURA</v>
          </cell>
          <cell r="C8401" t="str">
            <v>m2</v>
          </cell>
          <cell r="D8401">
            <v>15.89</v>
          </cell>
        </row>
        <row r="8402">
          <cell r="A8402" t="str">
            <v>ED-50477</v>
          </cell>
          <cell r="B8402" t="str">
            <v>EMASSAMENTO EM PAREDE COM MASSA CORRIDA (PVA), UMA (1) DEMÃO, INCLUSIVE LIXAMENTO PARA PINTURA</v>
          </cell>
          <cell r="C8402" t="str">
            <v>m2</v>
          </cell>
          <cell r="D8402">
            <v>11.15</v>
          </cell>
        </row>
        <row r="8403">
          <cell r="A8403" t="str">
            <v>ED-50483</v>
          </cell>
          <cell r="B8403" t="str">
            <v>EMASSAMENTO EM PAREDE EM CHAPA DE GESSO ACARTONADO (DRYWALL) COM MASSA ACRÍLICA, UMA (1) DEMÃO, INCLUSIVE LIXAMENTO PARA PINTURA</v>
          </cell>
          <cell r="C8403" t="str">
            <v>m2</v>
          </cell>
          <cell r="D8403">
            <v>12.8</v>
          </cell>
        </row>
        <row r="8404">
          <cell r="A8404" t="str">
            <v>ED-50484</v>
          </cell>
          <cell r="B8404" t="str">
            <v>EMASSAMENTO EM PAREDE EM CHAPA DE GESSO ACARTONADO (DRYWALL) COM MASSA CORRIDA (PVA), UMA (1) DEMÃO, INCLUSIVE LIXAMENTO PARA PINTURA</v>
          </cell>
          <cell r="C8404" t="str">
            <v>m2</v>
          </cell>
          <cell r="D8404">
            <v>11.15</v>
          </cell>
        </row>
        <row r="8405">
          <cell r="A8405" t="str">
            <v>ED-50476</v>
          </cell>
          <cell r="B8405" t="str">
            <v>EMASSAMENTO EM TETO COM MASSA ACRÍLICA, DUAS (2) DEMÃOS, INCLUSIVE LIXAMENTO PARA PINTURA</v>
          </cell>
          <cell r="C8405" t="str">
            <v>m2</v>
          </cell>
          <cell r="D8405">
            <v>30.31</v>
          </cell>
        </row>
        <row r="8406">
          <cell r="A8406" t="str">
            <v>ED-50475</v>
          </cell>
          <cell r="B8406" t="str">
            <v>EMASSAMENTO EM TETO COM MASSA ACRÍLICA, UMA (1) DEMÃO, INCLUSIVE LIXAMENTO PARA PINTURA</v>
          </cell>
          <cell r="C8406" t="str">
            <v>m2</v>
          </cell>
          <cell r="D8406">
            <v>21.14</v>
          </cell>
        </row>
        <row r="8407">
          <cell r="A8407" t="str">
            <v>ED-50480</v>
          </cell>
          <cell r="B8407" t="str">
            <v>EMASSAMENTO EM TETO COM MASSA CORRIDA (PVA), DUAS (2) DEMÃOS, INCLUSIVE LIXAMENTO PARA PINTURA</v>
          </cell>
          <cell r="C8407" t="str">
            <v>m2</v>
          </cell>
          <cell r="D8407">
            <v>27.02</v>
          </cell>
        </row>
        <row r="8408">
          <cell r="A8408" t="str">
            <v>ED-50479</v>
          </cell>
          <cell r="B8408" t="str">
            <v>EMASSAMENTO EM TETO COM MASSA CORRIDA (PVA), UMA (1) DEMÃO, INCLUSIVE LIXAMENTO PARA PINTURA</v>
          </cell>
          <cell r="C8408" t="str">
            <v>m2</v>
          </cell>
          <cell r="D8408">
            <v>19.49</v>
          </cell>
        </row>
        <row r="8409">
          <cell r="A8409" t="str">
            <v>ED-50492</v>
          </cell>
          <cell r="B8409" t="str">
            <v>PINTURA ESMALTE EM ESTRUTURA DE AÇO CARBONO, DUAS (2) DEMÃOS, EXCLUSIVE FUNDO ANTICORROSIVO</v>
          </cell>
          <cell r="C8409" t="str">
            <v>m2</v>
          </cell>
          <cell r="D8409">
            <v>23.07</v>
          </cell>
        </row>
        <row r="8410">
          <cell r="A8410" t="str">
            <v>ED-50498</v>
          </cell>
          <cell r="B8410" t="str">
            <v>PINTURA LÁTEX (PVA) EM PAREDE, DUAS (2) DEMÃOS, EXCLUSIVE SELADOR ACRÍLICO E MASSA ACRÍLICA/CORRIDA (PVA)</v>
          </cell>
          <cell r="C8410" t="str">
            <v>m2</v>
          </cell>
          <cell r="D8410">
            <v>12.23</v>
          </cell>
        </row>
        <row r="8411">
          <cell r="A8411" t="str">
            <v>ED-50502</v>
          </cell>
          <cell r="B8411" t="str">
            <v>PINTURA LÁTEX (PVA) EM PAREDE, DUAS (2) DEMÃOS, INCLUSIVE UMA (1) DEMÃO DE MASSA CORRIDA (PVA), EXCLUSIVE SELADOR ACRÍLICO</v>
          </cell>
          <cell r="C8411" t="str">
            <v>m2</v>
          </cell>
          <cell r="D8411">
            <v>23.38</v>
          </cell>
        </row>
        <row r="8412">
          <cell r="A8412" t="str">
            <v>ED-50500</v>
          </cell>
          <cell r="B8412" t="str">
            <v>PINTURA LÁTEX (PVA) EM PAREDE, TRÊS (3) DEMÃOS, EXCLUSIVE SELADOR ACRÍLICO E MASSA ACRÍLICA/CORRIDA (PVA)</v>
          </cell>
          <cell r="C8412" t="str">
            <v>m2</v>
          </cell>
          <cell r="D8412">
            <v>15.63</v>
          </cell>
        </row>
        <row r="8413">
          <cell r="A8413" t="str">
            <v>ED-50504</v>
          </cell>
          <cell r="B8413" t="str">
            <v>PINTURA LÁTEX (PVA) EM RODAPÉ OU MOLDURAS (ALTURA DE 5 CM A 7C M), EXCLUSIVE SELADOR ACRÍLICO</v>
          </cell>
          <cell r="C8413" t="str">
            <v>m</v>
          </cell>
          <cell r="D8413">
            <v>5.46</v>
          </cell>
        </row>
        <row r="8414">
          <cell r="A8414" t="str">
            <v>ED-50499</v>
          </cell>
          <cell r="B8414" t="str">
            <v>PINTURA LÁTEX (PVA) EM TETO, DUAS (2) DEMÃOS, EXCLUSIVE SELADOR ACRÍLICO E MASSA ACRÍLICA/CORRIDA (PVA)</v>
          </cell>
          <cell r="C8414" t="str">
            <v>m2</v>
          </cell>
          <cell r="D8414">
            <v>13.71</v>
          </cell>
        </row>
        <row r="8415">
          <cell r="A8415" t="str">
            <v>ED-50503</v>
          </cell>
          <cell r="B8415" t="str">
            <v>PINTURA LÁTEX (PVA) EM TETO, DUAS (2) DEMÃOS, INCLUSIVE UMA (1) DEMÃO DE MASSA CORRIDA (PVA), EXCLUSIVE SELADOR ACRÍLICO</v>
          </cell>
          <cell r="C8415" t="str">
            <v>m2</v>
          </cell>
          <cell r="D8415">
            <v>33.2</v>
          </cell>
        </row>
        <row r="8416">
          <cell r="A8416" t="str">
            <v>ED-50501</v>
          </cell>
          <cell r="B8416" t="str">
            <v>PINTURA LÁTEX (PVA) EM TETO, TRÊS (3) DEMÃOS, EXCLUSIVE SELADOR ACRÍLICO E MASSA ACRÍLICA/CORRIDA (PVA)</v>
          </cell>
          <cell r="C8416" t="str">
            <v>m2</v>
          </cell>
          <cell r="D8416">
            <v>17.88</v>
          </cell>
        </row>
        <row r="8417">
          <cell r="A8417" t="str">
            <v>ED-50451</v>
          </cell>
          <cell r="B8417" t="str">
            <v>PINTURA ACRÍLICA EM PAREDE, DUAS (2) DEMÃOS, EXCLUSIVE SELADOR ACRÍLICO E MASSA ACRÍLICA/CORRIDA (PVA)</v>
          </cell>
          <cell r="C8417" t="str">
            <v>m2</v>
          </cell>
          <cell r="D8417">
            <v>14.16</v>
          </cell>
        </row>
        <row r="8418">
          <cell r="A8418" t="str">
            <v>ED-50455</v>
          </cell>
          <cell r="B8418" t="str">
            <v>PINTURA ACRÍLICA EM PAREDE, DUAS (2) DEMÃOS, INCLUSIVE UMA (1) DEMÃO DE MASSA CORRIDA (PVA), EXCLUSIVE SELADOR ACRÍLICO</v>
          </cell>
          <cell r="C8418" t="str">
            <v>m2</v>
          </cell>
          <cell r="D8418">
            <v>25.31</v>
          </cell>
        </row>
        <row r="8419">
          <cell r="A8419" t="str">
            <v>ED-50453</v>
          </cell>
          <cell r="B8419" t="str">
            <v>PINTURA ACRÍLICA EM PAREDE, TRÊS (3) DEMÃOS, EXCLUSIVE SELADOR ACRÍLICO E MASSA ACRÍLICA/CORRIDA (PVA)</v>
          </cell>
          <cell r="C8419" t="str">
            <v>m2</v>
          </cell>
          <cell r="D8419">
            <v>18.52</v>
          </cell>
        </row>
        <row r="8420">
          <cell r="A8420" t="str">
            <v>ED-50452</v>
          </cell>
          <cell r="B8420" t="str">
            <v>PINTURA ACRÍLICA EM TETO, DUAS (2) DEMÃOS, EXCLUSIVE SELADOR ACRÍLICO E MASSA ACRÍLICA/CORRIDA (PVA)</v>
          </cell>
          <cell r="C8420" t="str">
            <v>m2</v>
          </cell>
          <cell r="D8420">
            <v>15.64</v>
          </cell>
        </row>
        <row r="8421">
          <cell r="A8421" t="str">
            <v>ED-50456</v>
          </cell>
          <cell r="B8421" t="str">
            <v>PINTURA ACRÍLICA EM TETO, DUAS (2) DEMÃOS, INCLUSIVE UMA (1) DEMÃO DE MASSA CORRIDA (PVA), EXCLUSIVE SELADOR ACRÍLICO</v>
          </cell>
          <cell r="C8421" t="str">
            <v>m2</v>
          </cell>
          <cell r="D8421">
            <v>35.13</v>
          </cell>
        </row>
        <row r="8422">
          <cell r="A8422" t="str">
            <v>ED-50454</v>
          </cell>
          <cell r="B8422" t="str">
            <v>PINTURA ACRÍLICA EM TETO, TRÊS (3) DEMÃOS, EXCLUSIVE SELADOR ACRÍLICO E MASSA ACRÍLICA/CORRIDA (PVA)</v>
          </cell>
          <cell r="C8422" t="str">
            <v>m2</v>
          </cell>
          <cell r="D8422">
            <v>20.77</v>
          </cell>
        </row>
        <row r="8423">
          <cell r="A8423" t="str">
            <v>ED-50470</v>
          </cell>
          <cell r="B8423" t="str">
            <v>PINTURA EM CAIAÇÃO PARA AMBIENTE EXTERNO,TRÊS (3) DEMÃOS, INCLUSIVE PIGMENTO E FIXADOR DE CAL</v>
          </cell>
          <cell r="C8423" t="str">
            <v>m2</v>
          </cell>
          <cell r="D8423">
            <v>14.77</v>
          </cell>
        </row>
        <row r="8424">
          <cell r="A8424" t="str">
            <v>ED-50469</v>
          </cell>
          <cell r="B8424" t="str">
            <v>PINTURA EM CAIAÇÃO PARA AMBIENTE INTERNO,TRÊS (3) DEMÃOS, INCLUSIVE PIGMENTO E FIXADOR DE CAL</v>
          </cell>
          <cell r="C8424" t="str">
            <v>m2</v>
          </cell>
          <cell r="D8424">
            <v>17.21</v>
          </cell>
        </row>
        <row r="8425">
          <cell r="A8425" t="str">
            <v>ED-50481</v>
          </cell>
          <cell r="B8425" t="str">
            <v>EMASSAMENTO A ÓLEO SOBRE MADEIRA, UMA (1) DEMÃO, INCLUSIVE LIXAMENTO PARA PINTURA</v>
          </cell>
          <cell r="C8425" t="str">
            <v>m2</v>
          </cell>
          <cell r="D8425">
            <v>20.68</v>
          </cell>
        </row>
        <row r="8426">
          <cell r="A8426" t="str">
            <v>ED-50482</v>
          </cell>
          <cell r="B8426" t="str">
            <v>EMASSAMENTO EM ESQUADRIA DE MADEIRA COM MASSA A ÓLEO, DUAS (2) DEMÃOS, INCLUSIVE LIXAMENTO PARA PINTURA  A ÓLEO OU ESMALTE</v>
          </cell>
          <cell r="C8426" t="str">
            <v>m2</v>
          </cell>
          <cell r="D8426">
            <v>29.8</v>
          </cell>
        </row>
        <row r="8427">
          <cell r="A8427" t="str">
            <v>ED-50512</v>
          </cell>
          <cell r="B8427" t="str">
            <v>PINTURA PRESERVATIVA COM CUPINICIDA EM MADEIRA SECA, DUAS (2) DEMÃOS</v>
          </cell>
          <cell r="C8427" t="str">
            <v>m2</v>
          </cell>
          <cell r="D8427">
            <v>18.11</v>
          </cell>
        </row>
        <row r="8428">
          <cell r="A8428" t="str">
            <v>ED-50511</v>
          </cell>
          <cell r="B8428" t="str">
            <v>PINTURA PRESERVATIVA COM CUPINICIDA EM MADEIRA SECA, DUAS (2) DEMÃOS, INCLUSIVE DUAS (2) DEMÃOS DE VERNIZ SINTÉTICO MARÍTIMO, ACABAMENTO TIPO FOSCO</v>
          </cell>
          <cell r="C8428" t="str">
            <v>m2</v>
          </cell>
          <cell r="D8428">
            <v>28.58</v>
          </cell>
        </row>
        <row r="8429">
          <cell r="A8429" t="str">
            <v>ED-50530</v>
          </cell>
          <cell r="B8429" t="str">
            <v>PINTURA COM VERNIZ POLIURETANO COM FILTRO SOLAR EM MADEIRA, DUAS (2) DEMÃOS, ACABAMENTO TIPO FOSCO</v>
          </cell>
          <cell r="C8429" t="str">
            <v>m2</v>
          </cell>
          <cell r="D8429">
            <v>27.77</v>
          </cell>
        </row>
        <row r="8430">
          <cell r="A8430" t="str">
            <v>ED-9026</v>
          </cell>
          <cell r="B8430" t="str">
            <v>PINTURA COM VERNIZ SINTÉTICO MARÍTIMO EM BATE MACA DE MADEIRA SEM CORRIMÃO, COM LARGURA DE 15CM E ESP. 2CM, DUAS (2) DEMÃOS, ACABAMENTO TIPO FOSCO</v>
          </cell>
          <cell r="C8430" t="str">
            <v>m</v>
          </cell>
          <cell r="D8430">
            <v>7.89</v>
          </cell>
        </row>
        <row r="8431">
          <cell r="A8431" t="str">
            <v>ED-50527</v>
          </cell>
          <cell r="B8431" t="str">
            <v>PINTURA COM VERNIZ SINTÉTICO MARÍTIMO EM ESQUADRIAS DE MADEIRA, DUAS (2) DEMÃOS, ACABAMENTO TIPO ACETINADO (BRILHO SÚTIL)</v>
          </cell>
          <cell r="C8431" t="str">
            <v>m2</v>
          </cell>
          <cell r="D8431">
            <v>21.91</v>
          </cell>
        </row>
        <row r="8432">
          <cell r="A8432" t="str">
            <v>ED-50526</v>
          </cell>
          <cell r="B8432" t="str">
            <v>PINTURA COM VERNIZ SINTÉTICO MARÍTIMO EM ESQUADRIAS DE MADEIRA, DUAS (2) DEMÃOS, ACABAMENTO TIPO BRILHANTE</v>
          </cell>
          <cell r="C8432" t="str">
            <v>m2</v>
          </cell>
          <cell r="D8432">
            <v>21.03</v>
          </cell>
        </row>
        <row r="8433">
          <cell r="A8433" t="str">
            <v>ED-50528</v>
          </cell>
          <cell r="B8433" t="str">
            <v>PINTURA COM VERNIZ SINTÉTICO MARÍTIMO EM ESQUADRIAS DE MADEIRA, DUAS (2) DEMÃOS, ACABAMENTO TIPO FOSCO</v>
          </cell>
          <cell r="C8433" t="str">
            <v>m2</v>
          </cell>
          <cell r="D8433">
            <v>22.16</v>
          </cell>
        </row>
        <row r="8434">
          <cell r="A8434" t="str">
            <v>ED-50531</v>
          </cell>
          <cell r="B8434" t="str">
            <v>PINTURA COM VERNIZ SINTÉTICO MARÍTIMO EM RÉGUAS PARA FIXAÇÃO CARTAZES E PROTEÇÃO DE CARTEIRAS, COM LARGURA DE 10CM E ESP. 2CM, DUAS (2) DEMÃOS, ACABAMENTO TIPO FOSCO</v>
          </cell>
          <cell r="C8434" t="str">
            <v>m</v>
          </cell>
          <cell r="D8434">
            <v>7.14</v>
          </cell>
        </row>
        <row r="8435">
          <cell r="A8435" t="str">
            <v>ED-50493</v>
          </cell>
          <cell r="B8435" t="str">
            <v>PINTURA ESMALTE EM ESQUADRIA DE MADEIRA, DUAS (2) DEMÃOS, INCLUSIVE UMA (1) DEMÃO DE FUNDO NIVELADOR, EXCLUSIVE MASSA A ÓLEO</v>
          </cell>
          <cell r="C8435" t="str">
            <v>m2</v>
          </cell>
          <cell r="D8435">
            <v>23.74</v>
          </cell>
        </row>
        <row r="8436">
          <cell r="A8436" t="str">
            <v>ED-28438</v>
          </cell>
          <cell r="B8436" t="str">
            <v>PINTURA ESMALTE EM SUPERFÍCIE DE MADEIRA, DUAS (2) DEMÃOS, EXCLUSIVE FUNDO NIVELADOR E MASSA A ÓLEO</v>
          </cell>
          <cell r="C8436" t="str">
            <v>m2</v>
          </cell>
          <cell r="D8436">
            <v>18.73</v>
          </cell>
        </row>
        <row r="8437">
          <cell r="A8437" t="str">
            <v>ED-28437</v>
          </cell>
          <cell r="B8437" t="str">
            <v>PINTURA ESMALTE EM SUPERFÍCIE DE MADEIRA, DUAS (2) DEMÃOS, INCLUSIVE UMA (1) DEMÃO DE FUNDO NIVELADOR, EXCLUSIVE MASSA A ÓLEO</v>
          </cell>
          <cell r="C8437" t="str">
            <v>m2</v>
          </cell>
          <cell r="D8437">
            <v>22.24</v>
          </cell>
        </row>
        <row r="8438">
          <cell r="A8438" t="str">
            <v>ED-50471</v>
          </cell>
          <cell r="B8438" t="str">
            <v>APLICAÇÃO DE CERA EM ESQUADRIAS DE MADEIRA, TRÊS (3) DEMÃOS, INCLUSIVE APLICAÇÃO DE SELADOR PARA MADEIRA</v>
          </cell>
          <cell r="C8438" t="str">
            <v>m2</v>
          </cell>
          <cell r="D8438">
            <v>22.33</v>
          </cell>
        </row>
        <row r="8439">
          <cell r="A8439" t="str">
            <v>ED-50472</v>
          </cell>
          <cell r="B8439" t="str">
            <v>APLICAÇÃO DE CERA EM RODAPÉS COM ALTURA DE 10 CM, TRÊS (3) DEMÃOS, INCLUSIVE APLICAÇÃO DE SELADOR PARA MADEIRA</v>
          </cell>
          <cell r="C8439" t="str">
            <v>m</v>
          </cell>
          <cell r="D8439">
            <v>6.49</v>
          </cell>
        </row>
        <row r="8440">
          <cell r="A8440" t="str">
            <v>ED-50509</v>
          </cell>
          <cell r="B8440" t="str">
            <v>PINTURA ESMALTE EM SUPERFÍCIE DE CONCRETO/ALVENARIA, DUAS (2) DEMÃOS, EXCLUSIVE SELADOR ACRÍLICO E MASSA ACRÍLICA/CORRIDA (PVA)</v>
          </cell>
          <cell r="C8440" t="str">
            <v>m2</v>
          </cell>
          <cell r="D8440">
            <v>21.75</v>
          </cell>
        </row>
        <row r="8441">
          <cell r="A8441" t="str">
            <v>ED-50510</v>
          </cell>
          <cell r="B8441" t="str">
            <v>PINTURA ESMALTE EM SUPERFÍCIE DE CONCRETO/ALVENARIA, TRÊS (3) DEMÃOS, EXCLUSIVE SELADOR ACRÍLICO E MASSA ACRÍLICA/CORRIDA (PVA)</v>
          </cell>
          <cell r="C8441" t="str">
            <v>m2</v>
          </cell>
          <cell r="D8441">
            <v>28.18</v>
          </cell>
        </row>
        <row r="8442">
          <cell r="A8442" t="str">
            <v>ED-50491</v>
          </cell>
          <cell r="B8442" t="str">
            <v>PINTURA ESMALTE EM ESQUADRIAS DE FERRO, DUAS (2) DEMÃOS, INCLUSIVE UMA (1) DEMÃO DE FUNDO ANTICORROSIVO</v>
          </cell>
          <cell r="C8442" t="str">
            <v>m2</v>
          </cell>
          <cell r="D8442">
            <v>31.98</v>
          </cell>
        </row>
        <row r="8443">
          <cell r="A8443" t="str">
            <v>ED-50496</v>
          </cell>
          <cell r="B8443" t="str">
            <v>PINTURA ESMALTE EM TUBO GALVANIZADO, DUAS (2) DEMÃOS, INCLUSIVE UMA (1) DEMÃO DE FUNDO ANTICORROSIVO</v>
          </cell>
          <cell r="C8443" t="str">
            <v>m</v>
          </cell>
          <cell r="D8443">
            <v>20.8</v>
          </cell>
        </row>
        <row r="8444">
          <cell r="A8444" t="str">
            <v>ED-50495</v>
          </cell>
          <cell r="B8444" t="str">
            <v>PINTURA ESMALTE SINTÉTICO EM SUPERFÍCIES GALVANIZADAS, DUAS (2) DEMÃOS, INCLUSIVE UMA (1) DEMÃO DE FUNDO ANTICORROSIVO</v>
          </cell>
          <cell r="C8444" t="str">
            <v>m2</v>
          </cell>
          <cell r="D8444">
            <v>31.98</v>
          </cell>
        </row>
        <row r="8445">
          <cell r="A8445" t="str">
            <v>ED-9917</v>
          </cell>
          <cell r="B8445" t="str">
            <v>PINTURA EPÓXI EM PAREDE, DUAS (2) DEMÃOS, EXCLUSIVE SELADOR ACRÍLICO E MASSA ACRÍLICA/CORRIDA (PVA)</v>
          </cell>
          <cell r="C8445" t="str">
            <v>m2</v>
          </cell>
          <cell r="D8445">
            <v>27.12</v>
          </cell>
        </row>
        <row r="8446">
          <cell r="A8446" t="str">
            <v>ED-9919</v>
          </cell>
          <cell r="B8446" t="str">
            <v>PINTURA EPÓXI EM PAREDE, DUAS (2) DEMÃOS, INCLUSIVE UMA (1) DEMÃO DE MASSA ACRÍLICA, EXCLUSIVE SELADOR ACRÍLICO</v>
          </cell>
          <cell r="C8446" t="str">
            <v>m2</v>
          </cell>
          <cell r="D8446">
            <v>39.92</v>
          </cell>
        </row>
        <row r="8447">
          <cell r="A8447" t="str">
            <v>ED-9918</v>
          </cell>
          <cell r="B8447" t="str">
            <v>PINTURA EPÓXI EM PAREDE, TRÊS (3) DEMÃOS, EXCLUSIVE SELADOR ACRÍLICO E MASSA ACRÍLICA/CORRIDA (PVA)</v>
          </cell>
          <cell r="C8447" t="str">
            <v>m2</v>
          </cell>
          <cell r="D8447">
            <v>37.96</v>
          </cell>
        </row>
        <row r="8448">
          <cell r="A8448" t="str">
            <v>ED-9937</v>
          </cell>
          <cell r="B8448" t="str">
            <v>PINTURA EPÓXI EM PISO, DUAS (2) DEMÃOS, EXCLUSIVE PRIMER EPÓXI, INCLUSIVE LIMPEZA DA SUPERFÍCIE A SER APLICADO MATERIAL</v>
          </cell>
          <cell r="C8448" t="str">
            <v>m2</v>
          </cell>
          <cell r="D8448">
            <v>25.91</v>
          </cell>
        </row>
        <row r="8449">
          <cell r="A8449" t="str">
            <v>ED-9934</v>
          </cell>
          <cell r="B8449" t="str">
            <v>PINTURA EPÓXI EM PISO, DUAS (2) DEMÃOS, INCLUSIVE UMA (1) DEMÃO DE PRIMER EPÓXI</v>
          </cell>
          <cell r="C8449" t="str">
            <v>m2</v>
          </cell>
          <cell r="D8449">
            <v>45.2</v>
          </cell>
        </row>
        <row r="8450">
          <cell r="A8450" t="str">
            <v>ED-9933</v>
          </cell>
          <cell r="B8450" t="str">
            <v>PINTURA EPÓXI EM PISO, DUAS (2) DEMÃOS, INCLUSIVE UMA (1) DEMÃO DE PRIMER EPÓXI E PREPARAÇÃO DA SUPERFÍCIE COM ARGAMASSA AUTONIVELANTE, ESP.4MM</v>
          </cell>
          <cell r="C8450" t="str">
            <v>m2</v>
          </cell>
          <cell r="D8450">
            <v>88.57</v>
          </cell>
        </row>
        <row r="8451">
          <cell r="A8451" t="str">
            <v>ED-16659</v>
          </cell>
          <cell r="B8451" t="str">
            <v>PINTURA LÁTEX (PVA) EM SUPERFÍCIE DE MADEIRA, DUAS (2) DEMÃOS, EXCLUSIVE SELADOR ACRÍLICO E MASSA ACRÍLICA/CORRIDA (PVA)</v>
          </cell>
          <cell r="C8451" t="str">
            <v>m2</v>
          </cell>
          <cell r="D8451">
            <v>12.23</v>
          </cell>
        </row>
        <row r="8452">
          <cell r="A8452" t="str">
            <v>ED-9935</v>
          </cell>
          <cell r="B8452" t="str">
            <v>PREPARAÇÃO PARA PINTURA (EPÓXI) EM PISO, INCLUSIVE UMA (1) DEMÃO DE PRIMER EPÓXI</v>
          </cell>
          <cell r="C8452" t="str">
            <v>m2</v>
          </cell>
          <cell r="D8452">
            <v>19.29</v>
          </cell>
        </row>
        <row r="8453">
          <cell r="A8453" t="str">
            <v>ED-50517</v>
          </cell>
          <cell r="B8453" t="str">
            <v>PINTURA A BASE DE RESINA DE SILICONE EM CONCRETO OU ALVENARIA APARENTE, DUAS (2) DEMÃOS</v>
          </cell>
          <cell r="C8453" t="str">
            <v>m2</v>
          </cell>
          <cell r="D8453">
            <v>18.65</v>
          </cell>
        </row>
        <row r="8454">
          <cell r="A8454" t="str">
            <v>ED-50513</v>
          </cell>
          <cell r="B8454" t="str">
            <v>PINTURA COM RESINA ACRÍLICA EM CONCRETO, DUAS (2) DEMÃOS, INCLUSIVE UMA (1) DEMÃO DE SELADOR ACRÍLICO</v>
          </cell>
          <cell r="C8454" t="str">
            <v>m2</v>
          </cell>
          <cell r="D8454">
            <v>31.67</v>
          </cell>
        </row>
        <row r="8455">
          <cell r="A8455" t="str">
            <v>ED-50525</v>
          </cell>
          <cell r="B8455" t="str">
            <v>PINTURA COM VERNIZ ACRÍLICO EM ALVENARIA OU CONCRETO, DUAS (2) DEMÃOS, INCLUSIVE PREPARAÇÃO DA SUPERFÍCIE COM LIXAMENTO</v>
          </cell>
          <cell r="C8455" t="str">
            <v>m2</v>
          </cell>
          <cell r="D8455">
            <v>18.26</v>
          </cell>
        </row>
        <row r="8456">
          <cell r="A8456" t="str">
            <v>ED-9013</v>
          </cell>
          <cell r="B8456" t="str">
            <v>PINTURA COM TEXTURA ACRÍLICA COM DESEMPENADEIRA DE AÇO, EXCLUSIVE SELADOR ACRÍLICO/FUNDO PREPARADOR</v>
          </cell>
          <cell r="C8456" t="str">
            <v>m2</v>
          </cell>
          <cell r="D8456">
            <v>23.54</v>
          </cell>
        </row>
        <row r="8457">
          <cell r="A8457" t="str">
            <v>ED-50519</v>
          </cell>
          <cell r="B8457" t="str">
            <v>PINTURA COM TEXTURA ACRÍLICA COM DESEMPENADEIRA DE AÇO, INCLUSIVE UMA (1) DEMÃO DE SELADOR ACRÍLICO</v>
          </cell>
          <cell r="C8457" t="str">
            <v>m2</v>
          </cell>
          <cell r="D8457">
            <v>26.6</v>
          </cell>
        </row>
        <row r="8458">
          <cell r="A8458" t="str">
            <v>ED-50520</v>
          </cell>
          <cell r="B8458" t="str">
            <v>PINTURA COM TEXTURA ACRÍLICA COM ROLO, EXCLUSIVE SELADOR ACRÍLICO/FUNDO PREPARADOR</v>
          </cell>
          <cell r="C8458" t="str">
            <v>m2</v>
          </cell>
          <cell r="D8458">
            <v>17.53</v>
          </cell>
        </row>
        <row r="8459">
          <cell r="A8459" t="str">
            <v>ED-50521</v>
          </cell>
          <cell r="B8459" t="str">
            <v>PINTURA COM TEXTURA ACRÍLICA COM ROLO, INCLUSIVE UMA (1) DEMÃO DE SELADOR ACRÍLICO</v>
          </cell>
          <cell r="C8459" t="str">
            <v>m2</v>
          </cell>
          <cell r="D8459">
            <v>21.11</v>
          </cell>
        </row>
        <row r="8460">
          <cell r="A8460" t="str">
            <v>ED-50532</v>
          </cell>
          <cell r="B8460" t="str">
            <v>PINTURA ANTICORROSIVA A BASE DE ÓXIDO DE FERRO (ZARCÃO) EM ESQUADRIA E SUPERFÍCIE METÁLICA, UMA (1) DEMÃO</v>
          </cell>
          <cell r="C8460" t="str">
            <v>m2</v>
          </cell>
          <cell r="D8460">
            <v>11.21</v>
          </cell>
        </row>
        <row r="8461">
          <cell r="A8461" t="str">
            <v>ED-50487</v>
          </cell>
          <cell r="B8461" t="str">
            <v>PINTURA EPÓXI EM SUPERFÍCIES DE AÇO CARBONO, DUAS (2) DEMÃOS</v>
          </cell>
          <cell r="C8461" t="str">
            <v>m2</v>
          </cell>
          <cell r="D8461">
            <v>28.99</v>
          </cell>
        </row>
        <row r="8462">
          <cell r="A8462" t="str">
            <v>ED-50488</v>
          </cell>
          <cell r="B8462" t="str">
            <v>PINTURA EPÓXI EM SUPERFÍCIES DE AÇO CARBONO, DUAS (2) DEMÃOS, APLICAÇÃO MECÂNICA</v>
          </cell>
          <cell r="C8462" t="str">
            <v>m2</v>
          </cell>
          <cell r="D8462">
            <v>19.05</v>
          </cell>
        </row>
        <row r="8463">
          <cell r="A8463" t="str">
            <v>ED-50497</v>
          </cell>
          <cell r="B8463" t="str">
            <v>PINTURA ESMALTE EM ESTRUTURA METÁLICA, DUAS (2) DEMÃOS, INCLUSIVE UMA (1) DEMÃO FUNDO ANTICORROSIVO</v>
          </cell>
          <cell r="C8463" t="str">
            <v>m2</v>
          </cell>
          <cell r="D8463">
            <v>33.04</v>
          </cell>
        </row>
        <row r="8464">
          <cell r="A8464" t="str">
            <v>ED-50465</v>
          </cell>
          <cell r="B8464" t="str">
            <v>PINTURA COM  TINTA A BASE DE BORRACHA CLORADA EM FAIXAS DE DEMARCAÇÃO DE PISO, DUAS (2) DEMÃOS, FAIXA COM LARGURA DE 5 CM, APLICAÇÃO MECÂNICA</v>
          </cell>
          <cell r="C8464" t="str">
            <v>m</v>
          </cell>
          <cell r="D8464">
            <v>9.82</v>
          </cell>
        </row>
        <row r="8465">
          <cell r="A8465" t="str">
            <v>ED-50467</v>
          </cell>
          <cell r="B8465" t="str">
            <v>PINTURA COM  TINTA A BASE DE BORRACHA CLORADA EM REVESTIMENTO CIMENTÍCIO OU CONCRETO, DUAS (2) DEMÃOS</v>
          </cell>
          <cell r="C8465" t="str">
            <v>m2</v>
          </cell>
          <cell r="D8465">
            <v>41.56</v>
          </cell>
        </row>
        <row r="8466">
          <cell r="A8466" t="str">
            <v>ED-50466</v>
          </cell>
          <cell r="B8466" t="str">
            <v>PINTURA COM  TINTA A BASE DE BORRACHA CLORADA EM TELHAS DE FIBROCIMENTO, DUAS (2) DEMÃOS</v>
          </cell>
          <cell r="C8466" t="str">
            <v>m2</v>
          </cell>
          <cell r="D8466">
            <v>62.53</v>
          </cell>
        </row>
        <row r="8467">
          <cell r="A8467" t="str">
            <v>ED-50460</v>
          </cell>
          <cell r="B8467" t="str">
            <v>PINTURA ACRÍLICA PARA PISO EM FAIXA DE DEMARCAÇÃO DE QUADRA, DUAS (2) DEMÃOS, FAIXA COM LARGURA DE 5 CM</v>
          </cell>
          <cell r="C8467" t="str">
            <v>m</v>
          </cell>
          <cell r="D8467">
            <v>3.25</v>
          </cell>
        </row>
        <row r="8468">
          <cell r="A8468" t="str">
            <v>ED-50462</v>
          </cell>
          <cell r="B8468" t="str">
            <v>PINTURA ACRÍLICA PARA PISO EM FAIXA DE DEMARCAÇÃO DE QUADRA, QUATRO (4) DEMÃOS, FAIXA COM LARGURA DE 5 CM</v>
          </cell>
          <cell r="C8468" t="str">
            <v>m</v>
          </cell>
          <cell r="D8468">
            <v>4.46</v>
          </cell>
        </row>
        <row r="8469">
          <cell r="A8469" t="str">
            <v>ED-50459</v>
          </cell>
          <cell r="B8469" t="str">
            <v>PINTURA ACRÍLICA PARA PISO EM PASSEIO/SUPERFÍCIE CIMENTADA, DUAS (2) DEMÃOS</v>
          </cell>
          <cell r="C8469" t="str">
            <v>m2</v>
          </cell>
          <cell r="D8469">
            <v>10.67</v>
          </cell>
        </row>
        <row r="8470">
          <cell r="A8470" t="str">
            <v>ED-50461</v>
          </cell>
          <cell r="B8470" t="str">
            <v>PINTURA ACRÍLICA PARA PISO EM QUADRAS ESPORTIVA, DUAS (2) DEMÃOS</v>
          </cell>
          <cell r="C8470" t="str">
            <v>m2</v>
          </cell>
          <cell r="D8470">
            <v>10.67</v>
          </cell>
        </row>
        <row r="8471">
          <cell r="A8471" t="str">
            <v>ED-50463</v>
          </cell>
          <cell r="B8471" t="str">
            <v>PINTURA ACRÍLICA PARA PISO EM QUADRAS ESPORTIVA, QUATRO (4) DEMÃOS</v>
          </cell>
          <cell r="C8471" t="str">
            <v>m2</v>
          </cell>
          <cell r="D8471">
            <v>21.69</v>
          </cell>
        </row>
        <row r="8472">
          <cell r="A8472" t="str">
            <v>ED-50468</v>
          </cell>
          <cell r="B8472" t="str">
            <v>PINTURA COM  TINTA A BASE DE BORRACHA CLORADA EM FAIXAS DE DEMARCAÇÃO DE QUADRA, DUAS (2) DEMÃOS, FAIXA COM LARGURA DE 5 CM, APLICAÇÃO MECÂNICA</v>
          </cell>
          <cell r="C8472" t="str">
            <v>m</v>
          </cell>
          <cell r="D8472">
            <v>9.82</v>
          </cell>
        </row>
        <row r="8473">
          <cell r="A8473" t="str">
            <v>ED-50464</v>
          </cell>
          <cell r="B8473" t="str">
            <v>PINTURA COM RESINA ACRÍLICA EM PISOS CIMENTADOS, DUAS (2) DEMÃOS, INCLUSIVE LIMPEZA DA SUPERFÍCIE A SER APLICADO MATERIAL</v>
          </cell>
          <cell r="C8473" t="str">
            <v>m2</v>
          </cell>
          <cell r="D8473">
            <v>9.95</v>
          </cell>
        </row>
        <row r="8474">
          <cell r="A8474" t="str">
            <v>ED-50490</v>
          </cell>
          <cell r="B8474" t="str">
            <v>PINTURA EPÓXI EM FAIXAS DE DEMARCAÇÃO DE PISO, DUAS (2) DEMÃOS, FAIXA COM LARGURA DE 5 CM</v>
          </cell>
          <cell r="C8474" t="str">
            <v>m</v>
          </cell>
          <cell r="D8474">
            <v>18.77</v>
          </cell>
        </row>
        <row r="8475">
          <cell r="A8475" t="str">
            <v>ED-50518</v>
          </cell>
          <cell r="B8475" t="str">
            <v>PINTURA PARA SINALIZAÇÃO DE VAGA DE ESTACIONAMENTO PARA PORTADORES DE NECESSIDADES ESPECIAIS SOBRE PAVIMENTAÇÃO URBANA</v>
          </cell>
          <cell r="C8475" t="str">
            <v>U</v>
          </cell>
          <cell r="D8475">
            <v>248.64</v>
          </cell>
        </row>
        <row r="8476">
          <cell r="A8476" t="str">
            <v>ED-50277</v>
          </cell>
          <cell r="B8476" t="str">
            <v>CUBA EM AÇO INOXIDÁVEL DE EMBUTIR, AISI 304, APLICAÇÃO PARA PIA (465X330X115MM), NÚMERO 1, ASSENTAMENTO EM BANCADA, INCLUSIVE VÁLVULA DE ESCOAMENTO DE METAL COM ACABAMENTO CROMADO, SIFÃO DE METAL TIPO COPO COM ACABAMENTO CROMADO, FORNECIMENTO E INSTALAÇÃO</v>
          </cell>
          <cell r="C8476" t="str">
            <v>un</v>
          </cell>
          <cell r="D8476">
            <v>376.01</v>
          </cell>
        </row>
        <row r="8477">
          <cell r="A8477" t="str">
            <v>ED-50278</v>
          </cell>
          <cell r="B8477" t="str">
            <v>CUBA EM AÇO INOXIDÁVEL DE EMBUTIR, AISI 304, APLICAÇÃO PARA PIA (560X330X115MM), NÚMERO 2, ASSENTAMENTO EM BANCADA, INCLUSIVE VÁLVULA DE ESCOAMENTO DE METAL COM ACABAMENTO CROMADO, SIFÃO DE METAL TIPO COPO COM ACABAMENTO CROMADO, FORNECIMENTO E INSTALAÇÃO</v>
          </cell>
          <cell r="C8477" t="str">
            <v>un</v>
          </cell>
          <cell r="D8477">
            <v>393.4</v>
          </cell>
        </row>
        <row r="8478">
          <cell r="A8478" t="str">
            <v>ED-50287</v>
          </cell>
          <cell r="B8478" t="str">
            <v>CUBA EM AÇO INOXIDÁVEL DE EMBUTIR, AISI 304, APLICAÇÃO PARA TANQUE (600X600X400MM), ASSENTAMENTO EM BANCADA, INCLUSIVE VÁLVULA DE ESCOAMENTO DE METAL COM ACABAMENTO CROMADO, SIFÃO DE METAL TIPO COPO COM ACABAMENTO CROMADO, FORNECIMENTO E INSTALAÇÃO</v>
          </cell>
          <cell r="C8478" t="str">
            <v>un</v>
          </cell>
          <cell r="D8478">
            <v>708.92</v>
          </cell>
        </row>
        <row r="8479">
          <cell r="A8479" t="str">
            <v>ED-50279</v>
          </cell>
          <cell r="B8479" t="str">
            <v>CUBA DE LOUÇA BRANCA DE EMBUTIR, FORMATO OVAL, INCLUSIVE VÁLVULA DE ESCOAMENTO DE METAL COM ACABAMENTO CROMADO, SIFÃO DE METAL TIPO COPO COM ACABAMENTO CROMADO, FORNECIMENTO E INSTALAÇÃO</v>
          </cell>
          <cell r="C8479" t="str">
            <v>un</v>
          </cell>
          <cell r="D8479">
            <v>301.88</v>
          </cell>
        </row>
        <row r="8480">
          <cell r="A8480" t="str">
            <v>ED-50280</v>
          </cell>
          <cell r="B8480" t="str">
            <v>CUBA DE LOUÇA BRANCA DE SOBREPOR, FORMATO OVAL, INCLUSIVE VÁLVULA DE ESCOAMENTO DE METAL COM ACABAMENTO CROMADO, SIFÃO DE METAL TIPO COPO COM ACABAMENTO CROMADO, FORNECIMENTO E INSTALAÇÃO</v>
          </cell>
          <cell r="C8480" t="str">
            <v>un</v>
          </cell>
          <cell r="D8480">
            <v>377.95</v>
          </cell>
        </row>
        <row r="8481">
          <cell r="A8481" t="str">
            <v>ED-2552</v>
          </cell>
          <cell r="B8481" t="str">
            <v>LAVATÓRIO DE CANTO DE LOUÇA BRANCA SEM COLUNA, TAMANHO PEQUENO, INCLUSIVE ACESSÓRIOS DE FIXAÇÃO COM PARAFUSO CASTELO, VÁLVULA DE ESCOAMENTO DE METAL COM ACABAMENTO CROMADO, SIFÃO DE METAL TIPO COPO COM ACABAMENTO CROMADO, FORNECIMENTO, INSTALAÇÃO E REJUNTAMENTO, EXCLUSIVE TORNEIRA E ENGATE FLEXÍVEL</v>
          </cell>
          <cell r="C8481" t="str">
            <v>un</v>
          </cell>
          <cell r="D8481">
            <v>407.35</v>
          </cell>
        </row>
        <row r="8482">
          <cell r="A8482" t="str">
            <v>ED-50282</v>
          </cell>
          <cell r="B8482" t="str">
            <v>LAVATÓRIO DE LOUÇA BRANCA COM COLUNA, TAMANHO MÉDIO, INCLUSIVE ACESSÓRIOS DE FIXAÇÃO, VÁLVULA DE ESCOAMENTO DE METAL COM ACABAMENTO CROMADO, SIFÃO DE METAL TIPO COPO COM ACABAMENTO CROMADO, FORNECIMENTO, INSTALAÇÃO E REJUNTAMENTO, EXCLUSIVE TORNEIRA E ENGATE FLEXÍVEL</v>
          </cell>
          <cell r="C8482" t="str">
            <v>U</v>
          </cell>
          <cell r="D8482">
            <v>452.98</v>
          </cell>
        </row>
        <row r="8483">
          <cell r="A8483" t="str">
            <v>ED-50283</v>
          </cell>
          <cell r="B8483" t="str">
            <v>LAVATÓRIO DE LOUÇA BRANCA SEM COLUNA, TAMANHO MÉDIO, INCLUSIVE ACESSÓRIOS DE FIXAÇÃO, VÁLVULA DE ESCOAMENTO DE METAL COM ACABAMENTO CROMADO, SIFÃO DE METAL TIPO COPO COM ACABAMENTO CROMADO, FORNECIMENTO, INSTALAÇÃO E REJUNTAMENTO, EXCLUSIVE TORNEIRA E ENGATE FLEXÍVEL</v>
          </cell>
          <cell r="C8483" t="str">
            <v>U</v>
          </cell>
          <cell r="D8483">
            <v>349.51</v>
          </cell>
        </row>
        <row r="8484">
          <cell r="A8484" t="str">
            <v>ED-50281</v>
          </cell>
          <cell r="B8484" t="str">
            <v>LAVATÓRIO DE LOUÇA BRANCA SEM COLUNA, TAMANHO PEQUENO, INCLUSIVE ACESSÓRIOS DE FIXAÇÃO, VÁLVULA DE ESCOAMENTO DE METAL COM ACABAMENTO CROMADO, SIFÃO DE METAL TIPO COPO COM ACABAMENTO CROMADO, FORNECIMENTO, INSTALAÇÃO E REJUNTAMENTO, EXCLUSIVE TORNEIRA E ENGATE FLEXÍVEL</v>
          </cell>
          <cell r="C8484" t="str">
            <v>U</v>
          </cell>
          <cell r="D8484">
            <v>348.26</v>
          </cell>
        </row>
        <row r="8485">
          <cell r="A8485" t="str">
            <v>ED-50288</v>
          </cell>
          <cell r="B8485" t="str">
            <v>CUBA EM AÇO INOXIDÁVEL DE SOBREPOR, AISI 304, APLICAÇÃO PARA TANQUE (630X515X260MM), ASSENTAMENTO EM BANCADA, INCLUSIVE VÁLVULA DE ESCOAMENTO DE METAL COM ACABAMENTO CROMADO, SIFÃO DE METAL TIPO COPO COM ACABAMENTO CROMADO, FORNECIMENTO E INSTALAÇÃO</v>
          </cell>
          <cell r="C8485" t="str">
            <v>un</v>
          </cell>
          <cell r="D8485">
            <v>648.43</v>
          </cell>
        </row>
        <row r="8486">
          <cell r="A8486" t="str">
            <v>ED-50289</v>
          </cell>
          <cell r="B8486" t="str">
            <v>TANQUE DE LOUÇA BRANCA COM COLUNA, CAPACIDADE 22 LITROS, INCLUSIVE ACESSÓRIOS DE FIXAÇÃO, FORNECIMENTO, INSTALAÇÃO E REJUNTAMENTO, EXCLUSIVE TORNEIRA, VÁLVULA DE ESCOAMENTO E SIFÃO</v>
          </cell>
          <cell r="C8486" t="str">
            <v>U</v>
          </cell>
          <cell r="D8486">
            <v>398.36</v>
          </cell>
        </row>
        <row r="8487">
          <cell r="A8487" t="str">
            <v>ED-50290</v>
          </cell>
          <cell r="B8487" t="str">
            <v>TANQUE DE LOUÇA BRANCA COM COLUNA, CAPACIDADE 22 LITROS, INCLUSIVE ACESSÓRIOS DE FIXAÇÃO, VÁLVULA DE ESCOAMENTO DE METAL COM ACABAMENTO CROMADO, SIFÃO DE METAL TIPO COPO COM ACABAMENTO CROMADO, FORNECIMENTO, INSTALAÇÃO E REJUNTAMENTO, EXCLUSIVE TORNEIRA</v>
          </cell>
          <cell r="C8487" t="str">
            <v>U</v>
          </cell>
          <cell r="D8487">
            <v>610.23</v>
          </cell>
        </row>
        <row r="8488">
          <cell r="A8488" t="str">
            <v>ED-9156</v>
          </cell>
          <cell r="B8488" t="str">
            <v>TANQUE DE MÁRMORE SINTÉTICO DUPLO, CAPACIDADE 37 LITROS, INCLUSIVE ACESSÓRIOS DE FIXAÇÃO, VÁLVULA DE ESCOAMENTO DE METAL COM ACABAMENTO CROMADO, SIFÃO DE METAL TIPO COPO COM ACABAMENTO CROMADO, FORNECIMENTO E INSTALAÇÃO, EXCLUSIVE TORNEIRA</v>
          </cell>
          <cell r="C8488" t="str">
            <v>U</v>
          </cell>
          <cell r="D8488">
            <v>565.43</v>
          </cell>
        </row>
        <row r="8489">
          <cell r="A8489" t="str">
            <v>ED-9155</v>
          </cell>
          <cell r="B8489" t="str">
            <v>TANQUE DE MÁRMORE SINTÉTICO SIMPLES, CAPACIDADE 20 LITROS, INCLUSIVE ACESSÓRIOS DE FIXAÇÃO, VÁLVULA DE ESCOAMENTO DE METAL COM ACABAMENTO CROMADO, SIFÃO DE METAL TIPO COPO COM ACABAMENTO CROMADO, FORNECIMENTO E INSTALAÇÃO, EXCLUSIVE TORNEIRA</v>
          </cell>
          <cell r="C8489" t="str">
            <v>U</v>
          </cell>
          <cell r="D8489">
            <v>441.98</v>
          </cell>
        </row>
        <row r="8490">
          <cell r="A8490" t="str">
            <v>ED-50293</v>
          </cell>
          <cell r="B8490" t="str">
            <v>TANQUE DE POLIPROPILENO, CAPACIDADE 15 LITROS, INCLUSIVE ACESSÓRIOS DE FIXAÇÃO, VÁLVULA DE ESCOAMENTO DE PLÁSTICO (PVC) NA COR BRANCA, SIFÃO DE PLÁSTICO (PVC) TIPO COPO NA COR BRANCA, FORNECIMENTO E INSTALAÇÃO, EXCLUSIVE TORNEIRA</v>
          </cell>
          <cell r="C8490" t="str">
            <v>U</v>
          </cell>
          <cell r="D8490">
            <v>134</v>
          </cell>
        </row>
        <row r="8491">
          <cell r="A8491" t="str">
            <v>ED-50294</v>
          </cell>
          <cell r="B8491" t="str">
            <v>TANQUE DE POLIPROPILENO, CAPACIDADE 24 LITROS, INCLUSIVE ACESSÓRIOS DE FIXAÇÃO, VÁLVULA DE ESCOAMENTO DE PLÁSTICO (PVC) NA COR BRANCA, SIFÃO DE PLÁSTICO (PVC) TIPO COPO NA COR BRANCA, FORNECIMENTO E INSTALAÇÃO, EXCLUSIVE TORNEIRA</v>
          </cell>
          <cell r="C8491" t="str">
            <v>U</v>
          </cell>
          <cell r="D8491">
            <v>161.68</v>
          </cell>
        </row>
        <row r="8492">
          <cell r="A8492" t="str">
            <v>ED-22766</v>
          </cell>
          <cell r="B8492" t="str">
            <v>TORNEIRA METÁLICA HOSPITALAR, ABERTURA ALAVANCA 1/4 DE VOLTA, ACABAMENTO CROMADO, COM AREJADOR, APLICAÇÃO DE MESA, INCLUSIVE ENGATE FLEXÍVEL METÁLICO, FORNECIMENTO E INSTALAÇÃO</v>
          </cell>
          <cell r="C8492" t="str">
            <v>un</v>
          </cell>
          <cell r="D8492">
            <v>289.78</v>
          </cell>
        </row>
        <row r="8493">
          <cell r="A8493" t="str">
            <v>ED-22765</v>
          </cell>
          <cell r="B8493" t="str">
            <v>TORNEIRA METÁLICA HOSPITALAR, ABERTURA ALAVANCA 1/4 DE VOLTA, ACABAMENTO CROMADO, COM AREJADOR, APLICAÇÃO DE PAREDE, FORNECIMENTO E INSTALAÇÃO</v>
          </cell>
          <cell r="C8493" t="str">
            <v>un</v>
          </cell>
          <cell r="D8493">
            <v>212.6</v>
          </cell>
        </row>
        <row r="8494">
          <cell r="A8494" t="str">
            <v>ED-50328</v>
          </cell>
          <cell r="B8494" t="str">
            <v>TORNEIRA METÁLICA PARA BEBEDOURO, ACABAMENTO CROMADO, APLICAÇÃO DE PAREDE, INCLUSIVE FORNECIMENTO E INSTALAÇÃO</v>
          </cell>
          <cell r="C8494" t="str">
            <v>un</v>
          </cell>
          <cell r="D8494">
            <v>100.02</v>
          </cell>
        </row>
        <row r="8495">
          <cell r="A8495" t="str">
            <v>ED-50323</v>
          </cell>
          <cell r="B8495" t="str">
            <v>TORNEIRA METÁLICA PARA IRRIGAÇÃO/JARDIM, ACABAMENTO CROMADO, APLICAÇÃO DE PAREDE, INCLUSIVE FORNECIMENTO E INSTALAÇÃO</v>
          </cell>
          <cell r="C8495" t="str">
            <v>un</v>
          </cell>
          <cell r="D8495">
            <v>43.44</v>
          </cell>
        </row>
        <row r="8496">
          <cell r="A8496" t="str">
            <v>ED-50330</v>
          </cell>
          <cell r="B8496" t="str">
            <v>TORNEIRA METÁLICA PARA LAVATÓRIO, ABERTURA 1/4 DE VOLTA, ACABAMENTO CROMADO, COM AREJADOR, APLICAÇÃO DE MESA, INCLUSIVE ENGATE FLEXÍVEL METÁLICO, FORNECIMENTO E INSTALAÇÃO</v>
          </cell>
          <cell r="C8496" t="str">
            <v>un</v>
          </cell>
          <cell r="D8496">
            <v>123.98</v>
          </cell>
        </row>
        <row r="8497">
          <cell r="A8497" t="str">
            <v>ED-50329</v>
          </cell>
          <cell r="B8497" t="str">
            <v>TORNEIRA METÁLICA PARA LAVATÓRIO, FECHAMENTO AUTOMÁTICO, ACABAMENTO CROMADO, COM AREJADOR, APLICAÇÃO DE MESA, INCLUSIVE ENGATE FLEXÍVEL METÁLICO, FORNECIMENTO E INSTALAÇÃO</v>
          </cell>
          <cell r="C8497" t="str">
            <v>un</v>
          </cell>
          <cell r="D8497">
            <v>339.92</v>
          </cell>
        </row>
        <row r="8498">
          <cell r="A8498" t="str">
            <v>ED-50326</v>
          </cell>
          <cell r="B8498" t="str">
            <v>TORNEIRA METÁLICA PARA PIA, ABERTURA 1/4 DE VOLTA, ACABAMENTO CROMADO, COM AREJADOR, APLICAÇÃO DE PAREDE, INCLUSIVE FORNECIMENTO E INSTALAÇÃO</v>
          </cell>
          <cell r="C8498" t="str">
            <v>un</v>
          </cell>
          <cell r="D8498">
            <v>77.12</v>
          </cell>
        </row>
        <row r="8499">
          <cell r="A8499" t="str">
            <v>ED-50327</v>
          </cell>
          <cell r="B8499" t="str">
            <v>TORNEIRA METÁLICA PARA PIA, ABERTURA 1/4 DE VOLTA, ACABAMENTO CROMADO, SEM AREJADOR, APLICAÇÃO DE PAREDE, INCLUSIVE FORNECIMENTO E INSTALAÇÃO</v>
          </cell>
          <cell r="C8499" t="str">
            <v>un</v>
          </cell>
          <cell r="D8499">
            <v>78.85</v>
          </cell>
        </row>
        <row r="8500">
          <cell r="A8500" t="str">
            <v>ED-50324</v>
          </cell>
          <cell r="B8500" t="str">
            <v>TORNEIRA METÁLICA PARA PIA, BICA MÓVEL, ABERTURA 1/4 DE VOLTA, ACABAMENTO CROMADO, COM AREJADOR, APLICAÇÃO DE MESA, INCLUSIVE ENGATE FLEXÍVEL METÁLICO, FORNECIMENTO E INSTALAÇÃO</v>
          </cell>
          <cell r="C8500" t="str">
            <v>un</v>
          </cell>
          <cell r="D8500">
            <v>153.92</v>
          </cell>
        </row>
        <row r="8501">
          <cell r="A8501" t="str">
            <v>ED-50325</v>
          </cell>
          <cell r="B8501" t="str">
            <v>TORNEIRA METÁLICA PARA PIA, BICA MÓVEL, ABERTURA 1/4 DE VOLTA, ACABAMENTO CROMADO, COM AREJADOR, APLICAÇÃO DE PAREDE, INCLUSIVE FORNECIMENTO E INSTALAÇÃO</v>
          </cell>
          <cell r="C8501" t="str">
            <v>un</v>
          </cell>
          <cell r="D8501">
            <v>91.8</v>
          </cell>
        </row>
        <row r="8502">
          <cell r="A8502" t="str">
            <v>ED-50331</v>
          </cell>
          <cell r="B8502" t="str">
            <v>TORNEIRA METÁLICA PARA TANQUE, ACABAMENTO CROMADO, BICO COM ROSCA, FORNECIMENTO E INSTALAÇÃO</v>
          </cell>
          <cell r="C8502" t="str">
            <v>un</v>
          </cell>
          <cell r="D8502">
            <v>74.95</v>
          </cell>
        </row>
        <row r="8503">
          <cell r="A8503" t="str">
            <v>ED-22902</v>
          </cell>
          <cell r="B8503" t="str">
            <v>TORNEIRA METÁLICA PARA TANQUE, ACABAMENTO CROMADO, COM AREJADOR, FORNECIMENTO E INSTALAÇÃO</v>
          </cell>
          <cell r="C8503" t="str">
            <v>un</v>
          </cell>
          <cell r="D8503">
            <v>69.76</v>
          </cell>
        </row>
        <row r="8504">
          <cell r="A8504" t="str">
            <v>ED-50317</v>
          </cell>
          <cell r="B8504" t="str">
            <v>LIGAÇÃO FLEXÍVEL METÁLICA, DIÂMETRO 1/2" (20MM), INCLUSIVE FORNECIMENTO E INSTALAÇÃO</v>
          </cell>
          <cell r="C8504" t="str">
            <v>un</v>
          </cell>
          <cell r="D8504">
            <v>55.78</v>
          </cell>
        </row>
        <row r="8505">
          <cell r="A8505" t="str">
            <v>ED-50349</v>
          </cell>
          <cell r="B8505" t="str">
            <v>INSTALAÇÃO DE VÁLVULA DE ESCOAMENTO DE METAL PARA TANQUE,  DN (1.1/4"), ACABAMENTO CROMADO, INCLUSIVE FORNECIMENTO</v>
          </cell>
          <cell r="C8505" t="str">
            <v>U</v>
          </cell>
          <cell r="D8505">
            <v>49.82</v>
          </cell>
        </row>
        <row r="8506">
          <cell r="A8506" t="str">
            <v>ED-50335</v>
          </cell>
          <cell r="B8506" t="str">
            <v>VÁLVULA AMERICANA PIA INOX 1 1/2" X 3/4"</v>
          </cell>
          <cell r="C8506" t="str">
            <v>U</v>
          </cell>
          <cell r="D8506">
            <v>72.14</v>
          </cell>
        </row>
        <row r="8507">
          <cell r="A8507" t="str">
            <v>ED-50336</v>
          </cell>
          <cell r="B8507" t="str">
            <v>VÁLVULA AMERICANA PIA INOX 4" X 1 1/2"</v>
          </cell>
          <cell r="C8507" t="str">
            <v>U</v>
          </cell>
          <cell r="D8507">
            <v>100.42</v>
          </cell>
        </row>
        <row r="8508">
          <cell r="A8508" t="str">
            <v>ED-50337</v>
          </cell>
          <cell r="B8508" t="str">
            <v>VÁLVULA DE DESCARGA COM REGISTRO INTERNO, ACIONAMENTO SIMPLES, DN 1.1/2" (50MM), INCLUSIVE ACABAMENTO DA VÁLVULA</v>
          </cell>
          <cell r="C8508" t="str">
            <v>un</v>
          </cell>
          <cell r="D8508">
            <v>222.37</v>
          </cell>
        </row>
        <row r="8509">
          <cell r="A8509" t="str">
            <v>ED-50347</v>
          </cell>
          <cell r="B8509" t="str">
            <v>VÁLVULA PARA LAVATÓRIO COM LADRÃO D = 2 1/4" X 1"</v>
          </cell>
          <cell r="C8509" t="str">
            <v>U</v>
          </cell>
          <cell r="D8509">
            <v>93.01</v>
          </cell>
        </row>
        <row r="8510">
          <cell r="A8510" t="str">
            <v>ED-50348</v>
          </cell>
          <cell r="B8510" t="str">
            <v>VÁLVULA PARA MICTÓRIO COM FECHAMENTO AUTOMÁTICO D = 1/2"</v>
          </cell>
          <cell r="C8510" t="str">
            <v>U</v>
          </cell>
          <cell r="D8510">
            <v>87.77</v>
          </cell>
        </row>
        <row r="8511">
          <cell r="A8511" t="str">
            <v>ED-50320</v>
          </cell>
          <cell r="B8511" t="str">
            <v>INSTALAÇÃO DE SIFÃO DE METAL PARA LAVATÓRIO, TIPO COPO COM ACABAMENTO CROMADO, DIÂMETRO (1"X1.1/2"), INCLUSIVE FORNECIMENTO</v>
          </cell>
          <cell r="C8511" t="str">
            <v>U</v>
          </cell>
          <cell r="D8511">
            <v>166.34</v>
          </cell>
        </row>
        <row r="8512">
          <cell r="A8512" t="str">
            <v>ED-50321</v>
          </cell>
          <cell r="B8512" t="str">
            <v>INSTALAÇÃO DE SIFÃO DE METAL PARA PIA, TIPO COPO COM ACABAMENTO CROMADO, DIÂMETRO (1.1/2"X1.1/2" OU 2"), INCLUSIVE FORNECIMENTO</v>
          </cell>
          <cell r="C8512" t="str">
            <v>U</v>
          </cell>
          <cell r="D8512">
            <v>209.82</v>
          </cell>
        </row>
        <row r="8513">
          <cell r="A8513" t="str">
            <v>ED-50300</v>
          </cell>
          <cell r="B8513" t="str">
            <v>BACIA DE LOUÇA TURCA CONVENCIONAL, COR BRANCA, INCLUSIVE ACESSÓRIOS, FORNECIMENTO, INSTALAÇÃO E REJUNTAMENTO</v>
          </cell>
          <cell r="C8513" t="str">
            <v>un</v>
          </cell>
          <cell r="D8513">
            <v>727.31</v>
          </cell>
        </row>
        <row r="8514">
          <cell r="A8514" t="str">
            <v>ED-50297</v>
          </cell>
          <cell r="B8514" t="str">
            <v>BACIA SANITÁRIA (VASO) DE LOUÇA COM CAIXA ACOPLADA, COR BRANCA, INCLUSIVE ACESSÓRIOS DE FIXAÇÃO/VEDAÇÃO, ENGATE FLEXÍVEL METÁLICO, FORNECIMENTO, INSTALAÇÃO E REJUNTAMENTO</v>
          </cell>
          <cell r="C8514" t="str">
            <v>un</v>
          </cell>
          <cell r="D8514">
            <v>525.14</v>
          </cell>
        </row>
        <row r="8515">
          <cell r="A8515" t="str">
            <v>ED-50301</v>
          </cell>
          <cell r="B8515" t="str">
            <v>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 EXCLUSIVE ASSENTO</v>
          </cell>
          <cell r="C8515" t="str">
            <v>un</v>
          </cell>
          <cell r="D8515">
            <v>593.16</v>
          </cell>
        </row>
        <row r="8516">
          <cell r="A8516" t="str">
            <v>ED-50296</v>
          </cell>
          <cell r="B8516" t="str">
            <v>BACIA SANITÁRIA (VASO) DE LOUÇA CONVENCIONAL, COR BRANCA, INCLUSIVE ACESSÓRIOS DE FIXAÇÃO/VEDAÇÃO, FORNECIMENTO, INSTALAÇÃO E REJUNTAMENTO, EXCLUSIVE VÁLVULA DE DESCARGA E TUBO DE LIGAÇÃO</v>
          </cell>
          <cell r="C8516" t="str">
            <v>un</v>
          </cell>
          <cell r="D8516">
            <v>226.82</v>
          </cell>
        </row>
        <row r="8517">
          <cell r="A8517" t="str">
            <v>ED-50298</v>
          </cell>
          <cell r="B8517" t="str">
            <v>BACIA SANITÁRIA (VASO) DE LOUÇA CONVENCIONAL, COR BRANCA, INCLUSIVE ACESSÓRIOS DE FIXAÇÃO/VEDAÇÃO, VÁLVULA DE DESCARGA METÁLICA COM ACIONAMENTO DUPLO, TUBO DE LIGAÇÃO DE LATÃO COM CANOPLA, FORNECIMENTO, INSTALAÇÃO E REJUNTAMENTO</v>
          </cell>
          <cell r="C8517" t="str">
            <v>un</v>
          </cell>
          <cell r="D8517">
            <v>575.82</v>
          </cell>
        </row>
        <row r="8518">
          <cell r="A8518" t="str">
            <v>ED-50299</v>
          </cell>
          <cell r="B8518" t="str">
            <v>BACIA SANITÁRIA (VASO) DE LOUÇA CONVENCIONAL INFANTIL, COR BRANCA, INCLUSIVE ACESSÓRIOS DE FIXAÇÃO/VEDAÇÃO, VÁLVULA DE DESCARGA METÁLICA COM ACIONAMENTO DUPLO, TUBO DE LIGAÇÃO DE LATÃO COM CANOPLA, FORNECIMENTO, INSTALAÇÃO E REJUNTAMENTO</v>
          </cell>
          <cell r="C8518" t="str">
            <v>un</v>
          </cell>
          <cell r="D8518">
            <v>718.25</v>
          </cell>
        </row>
        <row r="8519">
          <cell r="A8519" t="str">
            <v>ED-50285</v>
          </cell>
          <cell r="B8519" t="str">
            <v>MICTÓRIO COLETIVO, EM AÇO INOXIDÁVEL, TIPO AISI 304, CHAPA 22, COM DESENVOLVIMENTO DE 1 METRO, INCLUSIVE VÁLVULA DE ESCOAMENTO DE METAL NA COR CROMADA, SIFÃO DE METAL TIPO COPO NA COR CROMADA, FORNECIMENTO E INSTALAÇÃO</v>
          </cell>
          <cell r="C8519" t="str">
            <v>un</v>
          </cell>
          <cell r="D8519">
            <v>957.5</v>
          </cell>
        </row>
        <row r="8520">
          <cell r="A8520" t="str">
            <v>ED-50284</v>
          </cell>
          <cell r="B8520" t="str">
            <v>MICTÓRIO COLETIVO, EM AÇO INOXIDÁVEL, TIPO AISI 304, CHAPA 22, COM DESENVOLVIMENTO DE 1,4 METRO, INCLUSIVE VÁLVULA DE ESCOAMENTO DE METAL NA COR CROMADA, SIFÃO DE METAL TIPO COPO NA COR CROMADA, FORNECIMENTO E INSTALAÇÃO</v>
          </cell>
          <cell r="C8520" t="str">
            <v>un</v>
          </cell>
          <cell r="D8520">
            <v>1227.28</v>
          </cell>
        </row>
        <row r="8521">
          <cell r="A8521" t="str">
            <v>ED-50286</v>
          </cell>
          <cell r="B8521" t="str">
            <v>MICTÓRIO SIFONADO DE LOUÇA BRANCA, INCLUSIVE ENGATE FLEXÍVEL, EXCLUSIVE VÁLVULA DE DESCARGA</v>
          </cell>
          <cell r="C8521" t="str">
            <v>U</v>
          </cell>
          <cell r="D8521">
            <v>463.11</v>
          </cell>
        </row>
        <row r="8522">
          <cell r="A8522" t="str">
            <v>ED-9134</v>
          </cell>
          <cell r="B8522" t="str">
            <v>BACIA SANITÁRIA (VASO) DE LOUÇA CONVENCIONAL INFANTIL, COR BRANCA, INCLUSIVE ACESSÓRIOS DE FIXAÇÃO/VEDAÇÃO, FORNECIMENTO, INSTALAÇÃO E REJUNTAMENTO, EXCLUSIVE VÁLVULA DE DESCARGA E TUBO DE LIGAÇÃO</v>
          </cell>
          <cell r="C8522" t="str">
            <v>un</v>
          </cell>
          <cell r="D8522">
            <v>369.21</v>
          </cell>
        </row>
        <row r="8523">
          <cell r="A8523" t="str">
            <v>ED-49938</v>
          </cell>
          <cell r="B8523" t="str">
            <v>CAIXA DE DESCARGA PLÁSTICA EXTERNA 12 LTS INSTALADA COM ACESSÓRIOS</v>
          </cell>
          <cell r="C8523" t="str">
            <v>U</v>
          </cell>
          <cell r="D8523">
            <v>155.57</v>
          </cell>
        </row>
        <row r="8524">
          <cell r="A8524" t="str">
            <v>ED-9133</v>
          </cell>
          <cell r="B8524" t="str">
            <v>VÁLVULA DE DESCARGA COM REGISTRO INTERNO, ACIONAMENTO DUPLO, DN 1.1/2" (50MM), INCLUSIVE ACABAMENTO DA VÁLVULA</v>
          </cell>
          <cell r="C8524" t="str">
            <v>un</v>
          </cell>
          <cell r="D8524">
            <v>252.54</v>
          </cell>
        </row>
        <row r="8525">
          <cell r="A8525" t="str">
            <v>ED-48169</v>
          </cell>
          <cell r="B8525" t="str">
            <v>BEBEDOURO GEMINADO MG-F 80 INOX</v>
          </cell>
          <cell r="C8525" t="str">
            <v>U</v>
          </cell>
          <cell r="D8525">
            <v>740.4</v>
          </cell>
        </row>
        <row r="8526">
          <cell r="A8526" t="str">
            <v>ED-48170</v>
          </cell>
          <cell r="B8526" t="str">
            <v>BEBEDOURO MF-F PINTADO</v>
          </cell>
          <cell r="C8526" t="str">
            <v>U</v>
          </cell>
          <cell r="D8526">
            <v>853.11</v>
          </cell>
        </row>
        <row r="8527">
          <cell r="A8527" t="str">
            <v>ED-48171</v>
          </cell>
          <cell r="B8527" t="str">
            <v>BEBEDOURO MG-F INFANTIL INOX</v>
          </cell>
          <cell r="C8527" t="str">
            <v>U</v>
          </cell>
          <cell r="D8527">
            <v>813.89</v>
          </cell>
        </row>
        <row r="8528">
          <cell r="A8528" t="str">
            <v>ED-48172</v>
          </cell>
          <cell r="B8528" t="str">
            <v>BEBEDOURO MG-F INFANTIL PINTADO</v>
          </cell>
          <cell r="C8528" t="str">
            <v>U</v>
          </cell>
          <cell r="D8528">
            <v>731.27</v>
          </cell>
        </row>
        <row r="8529">
          <cell r="A8529" t="str">
            <v>ED-48177</v>
          </cell>
          <cell r="B8529" t="str">
            <v>FILTRO AP-200 CURTO</v>
          </cell>
          <cell r="C8529" t="str">
            <v>U</v>
          </cell>
          <cell r="D8529">
            <v>167.73</v>
          </cell>
        </row>
        <row r="8530">
          <cell r="A8530" t="str">
            <v>ED-50316</v>
          </cell>
          <cell r="B8530" t="str">
            <v>DUCHA HIGIÊNICA COM REGISTRO PARA CONTROLE DE FLUXO DE ÁGUA, DIÂMETRO 1/2" (20MM), INCLUSIVE FORNECIMENTO E INSTALAÇÃO</v>
          </cell>
          <cell r="C8530" t="str">
            <v>un</v>
          </cell>
          <cell r="D8530">
            <v>149.21</v>
          </cell>
        </row>
        <row r="8531">
          <cell r="A8531" t="str">
            <v>ED-50310</v>
          </cell>
          <cell r="B8531" t="str">
            <v>BRAÇO PARA CHUVEIRO, COMPRIMENTO 40 CM, DIÂMETRO NOMINAL DE 1/2" (20MM), INCLUSIVE ACABAMENTO</v>
          </cell>
          <cell r="C8531" t="str">
            <v>un</v>
          </cell>
          <cell r="D8531">
            <v>20.34</v>
          </cell>
        </row>
        <row r="8532">
          <cell r="A8532" t="str">
            <v>ED-16344</v>
          </cell>
          <cell r="B8532" t="str">
            <v>CHUVEIRO ELÉTRICO BRANCO, TENSÃO 127V/220V, POTÊNCIA 4600W/5500W, INCLUSIVE BRAÇO, FORNECIMENTO E INSTALAÇÃO</v>
          </cell>
          <cell r="C8532" t="str">
            <v>un</v>
          </cell>
          <cell r="D8532">
            <v>106.34</v>
          </cell>
        </row>
        <row r="8533">
          <cell r="A8533" t="str">
            <v>ED-50314</v>
          </cell>
          <cell r="B8533" t="str">
            <v>CHUVEIRO ELÉTRICO COM RESISTÊNCIA BLINDADA, TENSÃO 127V/220V, POTÊNCIA 5500W/6800W, INCLUSIVE BRAÇO, FORNECIMENTO E INSTALAÇÃO</v>
          </cell>
          <cell r="C8533" t="str">
            <v>un</v>
          </cell>
          <cell r="D8533">
            <v>230.36</v>
          </cell>
        </row>
        <row r="8534">
          <cell r="A8534" t="str">
            <v>ED-50313</v>
          </cell>
          <cell r="B8534" t="str">
            <v>CHUVEIRO ELÉTRICO CROMADO, TENSÃO 127V/220V, POTÊNCIA 5500W/6800W, INCLUSIVE BRAÇO, FORNECIMENTO E INSTALAÇÃO</v>
          </cell>
          <cell r="C8534" t="str">
            <v>un</v>
          </cell>
          <cell r="D8534">
            <v>233.17</v>
          </cell>
        </row>
        <row r="8535">
          <cell r="A8535" t="str">
            <v>ED-48156</v>
          </cell>
          <cell r="B8535" t="str">
            <v>ASSENTO BRANCO PARA VASO</v>
          </cell>
          <cell r="C8535" t="str">
            <v>U</v>
          </cell>
          <cell r="D8535">
            <v>43.52</v>
          </cell>
        </row>
        <row r="8536">
          <cell r="A8536" t="str">
            <v>ED-48157</v>
          </cell>
          <cell r="B8536" t="str">
            <v>ASSENTO PARA VASO PNE (NBR 9050)</v>
          </cell>
          <cell r="C8536" t="str">
            <v>U</v>
          </cell>
          <cell r="D8536">
            <v>127.09</v>
          </cell>
        </row>
        <row r="8537">
          <cell r="A8537" t="str">
            <v>ED-48159</v>
          </cell>
          <cell r="B8537" t="str">
            <v>BANCO ARTICULADO EM FÓRMICA COM CANTOS ARREDONDADOS E SUPERFÍCIE ANTIDERRAPANTE IMPERMEÁVEL, PROFUNDIDADE MÍNIMA DE 0,45 M E COMPRIMENTO MÍNIMO DE 0,70 M, PARA ESFORÇO DE 1,5 KN CONFORME NBR 9050</v>
          </cell>
          <cell r="C8537" t="str">
            <v>U</v>
          </cell>
          <cell r="D8537">
            <v>1137.77</v>
          </cell>
        </row>
        <row r="8538">
          <cell r="A8538" t="str">
            <v>ED-50309</v>
          </cell>
          <cell r="B8538" t="str">
            <v>BOLSA DE BORRACHA D = 1 1/2"</v>
          </cell>
          <cell r="C8538" t="str">
            <v>U</v>
          </cell>
          <cell r="D8538">
            <v>15.59</v>
          </cell>
        </row>
        <row r="8539">
          <cell r="A8539" t="str">
            <v>ED-48174</v>
          </cell>
          <cell r="B8539" t="str">
            <v>CABIDE DE LOUÇA COM DOIS (2) GANCHOS, NA COR BRANCA, ASSENTAMENTO EM ARGAMASSA INDUSTRIALIZADA, INCLUSIVE REJUNTAMENTO E FORNECIMENTO</v>
          </cell>
          <cell r="C8539" t="str">
            <v>un</v>
          </cell>
          <cell r="D8539">
            <v>30.03</v>
          </cell>
        </row>
        <row r="8540">
          <cell r="A8540" t="str">
            <v>ED-48175</v>
          </cell>
          <cell r="B8540" t="str">
            <v>CABIDE EM TUBO DE AÇO GALVANIZADO D = 1/2"</v>
          </cell>
          <cell r="C8540" t="str">
            <v>U</v>
          </cell>
          <cell r="D8540">
            <v>47.14</v>
          </cell>
        </row>
        <row r="8541">
          <cell r="A8541" t="str">
            <v>ED-48176</v>
          </cell>
          <cell r="B8541" t="str">
            <v>CABIDE METÁLICO SIMPLES CROMADO, INCLUSIVE FIXAÇÃO</v>
          </cell>
          <cell r="C8541" t="str">
            <v>U</v>
          </cell>
          <cell r="D8541">
            <v>37.68</v>
          </cell>
        </row>
        <row r="8542">
          <cell r="A8542" t="str">
            <v>ED-48180</v>
          </cell>
          <cell r="B8542" t="str">
            <v>DISPENSER EM AÇO INOX PARA PAPEL TOALHA 2 OU 3 FOLHAS</v>
          </cell>
          <cell r="C8542" t="str">
            <v>U</v>
          </cell>
          <cell r="D8542">
            <v>177.54</v>
          </cell>
        </row>
        <row r="8543">
          <cell r="A8543" t="str">
            <v>ED-48182</v>
          </cell>
          <cell r="B8543" t="str">
            <v>DISPENSER EM PLÁSTICO PARA PAPEL TOALHA 2 OU 3 FOLHAS</v>
          </cell>
          <cell r="C8543" t="str">
            <v>U</v>
          </cell>
          <cell r="D8543">
            <v>62.74</v>
          </cell>
        </row>
        <row r="8544">
          <cell r="A8544" t="str">
            <v>ED-50318</v>
          </cell>
          <cell r="B8544" t="str">
            <v>LIGAÇÃO PARA SAÍDA DE VASO SANITÁRIO PVC CROMADO</v>
          </cell>
          <cell r="C8544" t="str">
            <v>U</v>
          </cell>
          <cell r="D8544">
            <v>54.27</v>
          </cell>
        </row>
        <row r="8545">
          <cell r="A8545" t="str">
            <v>ED-48185</v>
          </cell>
          <cell r="B8545" t="str">
            <v>MEIA SABONETEIRA DE LOUÇA, NA COR BRANCA, ASSENTAMENTO COM ARGAMASSA INDUSTRIALIZADA, INCLUSIVE REJUNTAMENTO E FORNECIMENTO</v>
          </cell>
          <cell r="C8545" t="str">
            <v>un</v>
          </cell>
          <cell r="D8545">
            <v>42.26</v>
          </cell>
        </row>
        <row r="8546">
          <cell r="A8546" t="str">
            <v>ED-48179</v>
          </cell>
          <cell r="B8546" t="str">
            <v>PAPELEIRA DE LOUÇA COM ROLETE, NA COR BRANCA, ASSENTAMENTO COM ARGAMASSA INDUSTRIALIZADA, INCLUSIVE REJUNTAMENTO E FORNECIMENTO</v>
          </cell>
          <cell r="C8546" t="str">
            <v>un</v>
          </cell>
          <cell r="D8546">
            <v>88.08</v>
          </cell>
        </row>
        <row r="8547">
          <cell r="A8547" t="str">
            <v>ED-48181</v>
          </cell>
          <cell r="B8547" t="str">
            <v>PAPELEIRA METÁLICA CROMADA, INCLUSIVE FIXAÇÃO</v>
          </cell>
          <cell r="C8547" t="str">
            <v>U</v>
          </cell>
          <cell r="D8547">
            <v>55.73</v>
          </cell>
        </row>
        <row r="8548">
          <cell r="A8548" t="str">
            <v>ED-50319</v>
          </cell>
          <cell r="B8548" t="str">
            <v>PARAFUSO CASTELO, NÚMERO 8, INCLUSIVE FORNECIMENTO COM ARRUELA E BUCHA DE NYLON</v>
          </cell>
          <cell r="C8548" t="str">
            <v>un</v>
          </cell>
          <cell r="D8548">
            <v>4.26</v>
          </cell>
        </row>
        <row r="8549">
          <cell r="A8549" t="str">
            <v>ED-48186</v>
          </cell>
          <cell r="B8549" t="str">
            <v>SABONETEIRA DE LOUÇA, NA COR BRANCA, ASSENTAMENTO COM ARGAMASSA INDUSTRIALIZADA, INCLUSIVE REJUNTAMENTO E FORNECIMENTO</v>
          </cell>
          <cell r="C8549" t="str">
            <v>un</v>
          </cell>
          <cell r="D8549">
            <v>49.35</v>
          </cell>
        </row>
        <row r="8550">
          <cell r="A8550" t="str">
            <v>ED-48187</v>
          </cell>
          <cell r="B8550" t="str">
            <v>SABONETEIRA METÁLICA CROMADA, TIPO CONCHA, DE SOBREPOR</v>
          </cell>
          <cell r="C8550" t="str">
            <v>U</v>
          </cell>
          <cell r="D8550">
            <v>53.22</v>
          </cell>
        </row>
        <row r="8551">
          <cell r="A8551" t="str">
            <v>ED-50332</v>
          </cell>
          <cell r="B8551" t="str">
            <v>TUBO DE LIGAÇÃO DE ÁGUA PARA BACIA SANITÁRIA (VASO), DN 1.1/2", COMPRIMENTO 20CM, INCLUSIVE CANOPLA, SPUD, FORNECIMENTO E INSTALAÇÃO</v>
          </cell>
          <cell r="C8551" t="str">
            <v>U</v>
          </cell>
          <cell r="D8551">
            <v>65.95</v>
          </cell>
        </row>
        <row r="8552">
          <cell r="A8552" t="str">
            <v>ED-9135</v>
          </cell>
          <cell r="B8552" t="str">
            <v>TUBO DE LIGAÇÃO DE ÁGUA PARA BACIA SANITÁRIA (VASO), DN 1.1/2", COMPRIMENTO 25CM, INCLUSIVE CANOPLA, SPUD, FORNECIMENTO E INSTALAÇÃO</v>
          </cell>
          <cell r="C8552" t="str">
            <v>U</v>
          </cell>
          <cell r="D8552">
            <v>96.5</v>
          </cell>
        </row>
        <row r="8553">
          <cell r="A8553" t="str">
            <v>ED-50333</v>
          </cell>
          <cell r="B8553" t="str">
            <v>TUBO LONGO DN 40MM (1.1/2"), PARA CAIXA DE DESCARGA, INCLUSIVE FORNECIMENTO E INSTALAÇÃO</v>
          </cell>
          <cell r="C8553" t="str">
            <v>U</v>
          </cell>
          <cell r="D8553">
            <v>22.58</v>
          </cell>
        </row>
        <row r="8554">
          <cell r="A8554" t="str">
            <v>ED-50334</v>
          </cell>
          <cell r="B8554" t="str">
            <v>TUBO PARA VÁLVULA DE DESCARGA Nº. 18 COM ADAPTADOR D = 1 1/2"</v>
          </cell>
          <cell r="C8554" t="str">
            <v>U</v>
          </cell>
          <cell r="D8554">
            <v>48.47</v>
          </cell>
        </row>
        <row r="8555">
          <cell r="A8555" t="str">
            <v>ED-48155</v>
          </cell>
          <cell r="B8555" t="str">
            <v>DISPENSER PARA GEL/ÁLCOOL COM RESERVATORIO 800 ML</v>
          </cell>
          <cell r="C8555" t="str">
            <v>U</v>
          </cell>
          <cell r="D8555">
            <v>58.89</v>
          </cell>
        </row>
        <row r="8556">
          <cell r="A8556" t="str">
            <v>ED-48183</v>
          </cell>
          <cell r="B8556" t="str">
            <v>PAPELEIRA PLASTICA TIPO DISPENSER PARA PAPEL HIGIENICO ROLAO</v>
          </cell>
          <cell r="C8556" t="str">
            <v>U</v>
          </cell>
          <cell r="D8556">
            <v>61.22</v>
          </cell>
        </row>
        <row r="8557">
          <cell r="A8557" t="str">
            <v>ED-48184</v>
          </cell>
          <cell r="B8557" t="str">
            <v>SABONETEIRA EM AÇO INOX TIPO DISPENSER PARA SABONETE LIQUIDO COM RESERVATORIO 800 ML</v>
          </cell>
          <cell r="C8557" t="str">
            <v>U</v>
          </cell>
          <cell r="D8557">
            <v>184.72</v>
          </cell>
        </row>
        <row r="8558">
          <cell r="A8558" t="str">
            <v>ED-48189</v>
          </cell>
          <cell r="B8558" t="str">
            <v>SABONETEIRA PLASTICA TIPO DISPENSER PARA SABONETE LIQUIDO COM RESERVATORIO 1500 ML</v>
          </cell>
          <cell r="C8558" t="str">
            <v>U</v>
          </cell>
          <cell r="D8558">
            <v>72.13</v>
          </cell>
        </row>
        <row r="8559">
          <cell r="A8559" t="str">
            <v>ED-48188</v>
          </cell>
          <cell r="B8559" t="str">
            <v>SABONETEIRA PLASTICA TIPO DISPENSER PARA SABONETE LIQUIDO COM RESERVATORIO 800 ML</v>
          </cell>
          <cell r="C8559" t="str">
            <v>U</v>
          </cell>
          <cell r="D8559">
            <v>60.47</v>
          </cell>
        </row>
        <row r="8560">
          <cell r="A8560" t="str">
            <v>ED-48158</v>
          </cell>
          <cell r="B8560" t="str">
            <v>BANCO ARTICULADO EM AÇO INOX COM CANTOS ARREDONDADOS, PROFUNDIDADE MÍNIMA DE 0,45 M E COMPRIMENTO MÍNIMO DE 0,70 M, CONFORME NBR 9050</v>
          </cell>
          <cell r="C8560" t="str">
            <v>U</v>
          </cell>
          <cell r="D8560">
            <v>781.95</v>
          </cell>
        </row>
        <row r="8561">
          <cell r="A8561" t="str">
            <v>ED-48165</v>
          </cell>
          <cell r="B8561" t="str">
            <v>BARRA DE APOIO EM AÇO INOX POLIDO EM "L", DN 1.1/4" (31,75MM), PARA ACESSIBILIDADE (PMR/PCR), COMPRIMENTO 140CM, INSTALADO EM PAREDE, INCLUSIVE FORNECIMENTO, INSTALAÇÃO E ACESSÓRIOS PARA FIXAÇÃO</v>
          </cell>
          <cell r="C8561" t="str">
            <v>un</v>
          </cell>
          <cell r="D8561">
            <v>407.85</v>
          </cell>
        </row>
        <row r="8562">
          <cell r="A8562" t="str">
            <v>ED-48167</v>
          </cell>
          <cell r="B8562" t="str">
            <v>BARRA DE APOIO EM AÇO INOX POLIDO PARA LAVATÓRIO DE CANTO, DN 1.1/4" (31,75MM), PARA ACESSIBILIDADE (PMR/PCR), INSTALADO EM PAREDE, INCLUSIVE FORNECIMENTO, INSTALAÇÃO E ACESSÓRIOS PARA FIXAÇÃO</v>
          </cell>
          <cell r="C8562" t="str">
            <v>un</v>
          </cell>
          <cell r="D8562">
            <v>236.7</v>
          </cell>
        </row>
        <row r="8563">
          <cell r="A8563" t="str">
            <v>ED-48161</v>
          </cell>
          <cell r="B8563" t="str">
            <v>BARRA DE APOIO EM AÇO INOX POLIDO RETA, DN 1.1/4" (31,75MM), PARA ACESSIBILIDADE (PMR/PCR), COMPRIMENTO 100CM, INSTALADO EM PAREDE, INCLUSIVE FORNECIMENTO, INSTALAÇÃO E ACESSÓRIOS PARA FIXAÇÃO</v>
          </cell>
          <cell r="C8563" t="str">
            <v>un</v>
          </cell>
          <cell r="D8563">
            <v>221.52</v>
          </cell>
        </row>
        <row r="8564">
          <cell r="A8564" t="str">
            <v>ED-48166</v>
          </cell>
          <cell r="B8564" t="str">
            <v>BARRA DE APOIO EM AÇO INOX POLIDO RETA, DN 1.1/4" (31,75MM), PARA ACESSIBILIDADE (PMR/PCR), COMPRIMENTO 120CM, INSTALADO EM PAREDE, INCLUSIVE FORNECIMENTO, INSTALAÇÃO E ACESSÓRIOS PARA FIXAÇÃO</v>
          </cell>
          <cell r="C8564" t="str">
            <v>un</v>
          </cell>
          <cell r="D8564">
            <v>258.29</v>
          </cell>
        </row>
        <row r="8565">
          <cell r="A8565" t="str">
            <v>ED-48163</v>
          </cell>
          <cell r="B8565" t="str">
            <v>BARRA DE APOIO EM AÇO INOX POLIDO RETA, DN 1.1/4" (31,75MM), PARA ACESSIBILIDADE (PMR/PCR), COMPRIMENTO 40CM, INSTALADO EM PORTA/PAREDE, INCLUSIVE FORNECIMENTO, INSTALAÇÃO E ACESSÓRIOS PARA FIXAÇÃO</v>
          </cell>
          <cell r="C8565" t="str">
            <v>un</v>
          </cell>
          <cell r="D8565">
            <v>156.96</v>
          </cell>
        </row>
        <row r="8566">
          <cell r="A8566" t="str">
            <v>ED-48164</v>
          </cell>
          <cell r="B8566" t="str">
            <v>BARRA DE APOIO EM AÇO INOX POLIDO RETA, DN 1.1/4" (31,75MM), PARA ACESSIBILIDADE (PMR/PCR), COMPRIMENTO 70CM, INSTALADO EM PAREDE, INCLUSIVE FORNECIMENTO, INSTALAÇÃO E ACESSÓRIOS PARA FIXAÇÃO</v>
          </cell>
          <cell r="C8566" t="str">
            <v>un</v>
          </cell>
          <cell r="D8566">
            <v>162.14</v>
          </cell>
        </row>
        <row r="8567">
          <cell r="A8567" t="str">
            <v>ED-48160</v>
          </cell>
          <cell r="B8567" t="str">
            <v>BARRA DE APOIO EM AÇO INOX POLIDO RETA, DN 1.1/4" (31,75MM), PARA ACESSIBILIDADE (PMR/PCR), COMPRIMENTO 80CM, INSTALADO EM PAREDE, INCLUSIVE FORNECIMENTO, INSTALAÇÃO E ACESSÓRIOS PARA FIXAÇÃO</v>
          </cell>
          <cell r="C8567" t="str">
            <v>un</v>
          </cell>
          <cell r="D8567">
            <v>200.31</v>
          </cell>
        </row>
        <row r="8568">
          <cell r="A8568" t="str">
            <v>ED-48162</v>
          </cell>
          <cell r="B8568" t="str">
            <v>BARRA DE APOIO EM AÇO INOX POLIDO RETA, DN 1.1/4" (31,75MM), PARA ACESSIBILIDADE (PMR/PCR), COMPRIMENTO 90CM, INSTALADO EM PAREDE, INCLUSIVE FORNECIMENTO, INSTALAÇÃO E ACESSÓRIOS PARA FIXAÇÃO</v>
          </cell>
          <cell r="C8568" t="str">
            <v>un</v>
          </cell>
          <cell r="D8568">
            <v>234.3</v>
          </cell>
        </row>
        <row r="8569">
          <cell r="A8569" t="str">
            <v>ED-48337</v>
          </cell>
          <cell r="B8569" t="str">
            <v>BANCADA EM AÇO INOXIDÁVEL</v>
          </cell>
          <cell r="C8569" t="str">
            <v>m2</v>
          </cell>
          <cell r="D8569">
            <v>1265.92</v>
          </cell>
        </row>
        <row r="8570">
          <cell r="A8570" t="str">
            <v>ED-48338</v>
          </cell>
          <cell r="B8570" t="str">
            <v>BANCADA EM ARDÓSIA E = 3 CM, APOIADA EM ALVENARIA</v>
          </cell>
          <cell r="C8570" t="str">
            <v>m2</v>
          </cell>
          <cell r="D8570">
            <v>224.24</v>
          </cell>
        </row>
        <row r="8571">
          <cell r="A8571" t="str">
            <v>ED-48339</v>
          </cell>
          <cell r="B8571" t="str">
            <v>BANCADA EM ARDÓSIA E = 3 CM, L = 55 CM, APOIADA EM CONSOLE DE METALON</v>
          </cell>
          <cell r="C8571" t="str">
            <v>m2</v>
          </cell>
          <cell r="D8571">
            <v>249.32</v>
          </cell>
        </row>
        <row r="8572">
          <cell r="A8572" t="str">
            <v>ED-48344</v>
          </cell>
          <cell r="B8572" t="str">
            <v>BANCADA EM GRANITO CINZA ANDORINHA E = 3 CM, APOIADA EM ALVENARIA</v>
          </cell>
          <cell r="C8572" t="str">
            <v>m2</v>
          </cell>
          <cell r="D8572">
            <v>327.69</v>
          </cell>
        </row>
        <row r="8573">
          <cell r="A8573" t="str">
            <v>ED-48343</v>
          </cell>
          <cell r="B8573" t="str">
            <v>BANCADA EM GRANITO CINZA ANDORINHA E = 3 CM, APOIADA EM CONSOLE DE METALON 20 X 30 MM</v>
          </cell>
          <cell r="C8573" t="str">
            <v>m2</v>
          </cell>
          <cell r="D8573">
            <v>350.52</v>
          </cell>
        </row>
        <row r="8574">
          <cell r="A8574" t="str">
            <v>ED-21657</v>
          </cell>
          <cell r="B8574" t="str">
            <v>BANCADA EM GRANITO, COR CINZA ANDORINHA, ESP. 2CM, ACABAMENTO POLIDO, APOIADA EM ALVENARIA, EXCLUSIVE ALVENARIA, RODABANCA/FRONTÃO, TESTEIRA/FAIXA, FURO EM BANCADA, CUBA METÁLICA, VÁLVULA, SIFÃO, TORNEIRA E ENGATE FLEXÍVEL</v>
          </cell>
          <cell r="C8574" t="str">
            <v>m2</v>
          </cell>
          <cell r="D8574">
            <v>330.63</v>
          </cell>
        </row>
        <row r="8575">
          <cell r="A8575" t="str">
            <v>ED-21631</v>
          </cell>
          <cell r="B8575" t="str">
            <v>BANCADA EM GRANITO, COR CINZA ANDORINHA, ESP. 2CM, ACABAMENTO POLIDO, APOIADA EM CONSOLE DE METALON (50X30)MM, EXCLUSIVE RODABANCA/FRONTÃO, TESTEIRA/FAIXA, FURO EM BANCADA, CUBA METÁLICA, VÁLVULA, SIFÃO, TORNEIRA E ENGATE FLEXÍVEL</v>
          </cell>
          <cell r="C8575" t="str">
            <v>m2</v>
          </cell>
          <cell r="D8575">
            <v>356.13</v>
          </cell>
        </row>
        <row r="8576">
          <cell r="A8576" t="str">
            <v>ED-48346</v>
          </cell>
          <cell r="B8576" t="str">
            <v>BANCADA EM MÁRMORE BRANCO E = 3 CM, APOIADA EM ALVENARIA</v>
          </cell>
          <cell r="C8576" t="str">
            <v>m2</v>
          </cell>
          <cell r="D8576">
            <v>447.11</v>
          </cell>
        </row>
        <row r="8577">
          <cell r="A8577" t="str">
            <v>ED-48345</v>
          </cell>
          <cell r="B8577" t="str">
            <v>BANCADA EM MÁRMORE BRANCO E = 3 CM, APOIADA EM CONSOLE DE METALON 20 X 30 MM</v>
          </cell>
          <cell r="C8577" t="str">
            <v>m2</v>
          </cell>
          <cell r="D8577">
            <v>458.69</v>
          </cell>
        </row>
        <row r="8578">
          <cell r="A8578" t="str">
            <v>ED-48342</v>
          </cell>
          <cell r="B8578" t="str">
            <v>FURO DE BOJO EM BANCADA DE GRANITO/MÁRMORE, INCLUSIVE COLAGEM COM MASSA PLÁSTICA</v>
          </cell>
          <cell r="C8578" t="str">
            <v>un</v>
          </cell>
          <cell r="D8578">
            <v>108.48</v>
          </cell>
        </row>
        <row r="8579">
          <cell r="A8579" t="str">
            <v>ED-48348</v>
          </cell>
          <cell r="B8579" t="str">
            <v>RODABANCA/FRONTÃO PARA BANCADA EM GRANITO, COR CINZA ANDORINHA, ESP. 2CM, ALTURA DE 10CM, INCLUSIVE REJUNTAMENTO EM MASSA PLÁSTICA NA COR DA PEDRA</v>
          </cell>
          <cell r="C8579" t="str">
            <v>m</v>
          </cell>
          <cell r="D8579">
            <v>47.75</v>
          </cell>
        </row>
        <row r="8580">
          <cell r="A8580" t="str">
            <v>ED-48347</v>
          </cell>
          <cell r="B8580" t="str">
            <v>RODABANCA/FRONTÃO PARA BANCADA EM GRANITO, COR CINZA ANDORINHA, ESP. 2CM, ALTURA DE 7CM, INCLUSIVE REJUNTAMENTO EM MASSA PLÁSTICA NA COR DA PEDRA</v>
          </cell>
          <cell r="C8580" t="str">
            <v>m</v>
          </cell>
          <cell r="D8580">
            <v>40.38</v>
          </cell>
        </row>
        <row r="8581">
          <cell r="A8581" t="str">
            <v>ED-48351</v>
          </cell>
          <cell r="B8581" t="str">
            <v>TESTEIRA EM GRANITO CINZA ANDORINHA</v>
          </cell>
          <cell r="C8581" t="str">
            <v>m</v>
          </cell>
          <cell r="D8581">
            <v>13.12</v>
          </cell>
        </row>
        <row r="8582">
          <cell r="A8582" t="str">
            <v>ED-21636</v>
          </cell>
          <cell r="B8582" t="str">
            <v>TESTEIRA PARA BANCADA EM GRANITO, COR CINZA ANDORINHA, ESP. 2CM, ALTURA DE 10CM, INCLUSIVE POLIMENTO, CORTE/COLAGEM EM MEIA ESQUADRIA E MASSA PLÁSTICA NA COR DA PEDRA</v>
          </cell>
          <cell r="C8582" t="str">
            <v>m</v>
          </cell>
          <cell r="D8582">
            <v>186.64</v>
          </cell>
        </row>
        <row r="8583">
          <cell r="A8583" t="str">
            <v>ED-21634</v>
          </cell>
          <cell r="B8583" t="str">
            <v>TESTEIRA PARA BANCADA EM GRANITO, COR CINZA ANDORINHA, ESP. 2CM, ALTURA DE 3CM, INCLUSIVE POLIMENTO, CORTE/COLAGEM EM MEIA ESQUADARIA E MASSA PLÁSTICA NA COR DA PEDRA</v>
          </cell>
          <cell r="C8583" t="str">
            <v>m</v>
          </cell>
          <cell r="D8583">
            <v>170.02</v>
          </cell>
        </row>
        <row r="8584">
          <cell r="A8584" t="str">
            <v>ED-21635</v>
          </cell>
          <cell r="B8584" t="str">
            <v>TESTEIRA PARA BANCADA EM GRANITO, COR CINZA ANDORINHA, ESP. 2CM, ALTURA DE 5CM, INCLUSIVE POLIMENTO, CORTE/COLAGEM EM MEIA ESQUADARIA E MASSA PLÁSTICA NA COR DA PEDRA</v>
          </cell>
          <cell r="C8584" t="str">
            <v>m</v>
          </cell>
          <cell r="D8584">
            <v>174.77</v>
          </cell>
        </row>
        <row r="8585">
          <cell r="A8585" t="str">
            <v>ED-48350</v>
          </cell>
          <cell r="B8585" t="str">
            <v>RODABANCADA EM MÁRMORE BRANCO H = 10 CM, E = 2 CM</v>
          </cell>
          <cell r="C8585" t="str">
            <v>m</v>
          </cell>
          <cell r="D8585">
            <v>35.73</v>
          </cell>
        </row>
        <row r="8586">
          <cell r="A8586" t="str">
            <v>ED-48349</v>
          </cell>
          <cell r="B8586" t="str">
            <v>RODABANCADA EM MÁRMORE BRANCO H = 7 CM, E = 2 CM</v>
          </cell>
          <cell r="C8586" t="str">
            <v>m</v>
          </cell>
          <cell r="D8586">
            <v>27.92</v>
          </cell>
        </row>
        <row r="8587">
          <cell r="A8587" t="str">
            <v>ED-48352</v>
          </cell>
          <cell r="B8587" t="str">
            <v>TESTEIRA EM MÁRMORE BRANCO</v>
          </cell>
          <cell r="C8587" t="str">
            <v>m</v>
          </cell>
          <cell r="D8587">
            <v>13.23</v>
          </cell>
        </row>
        <row r="8588">
          <cell r="A8588" t="str">
            <v>ED-48341</v>
          </cell>
          <cell r="B8588" t="str">
            <v>BANCADA EM CONCRETO, APOIADA EM CONSOLE DE METALON 20 X 30 MM</v>
          </cell>
          <cell r="C8588" t="str">
            <v>m2</v>
          </cell>
          <cell r="D8588">
            <v>310.09</v>
          </cell>
        </row>
        <row r="8589">
          <cell r="A8589" t="str">
            <v>ED-48340</v>
          </cell>
          <cell r="B8589" t="str">
            <v>BANCADA SIMPLES EM CONCRETO, APOIADA EM ALVENARIA</v>
          </cell>
          <cell r="C8589" t="str">
            <v>m2</v>
          </cell>
          <cell r="D8589">
            <v>295.5</v>
          </cell>
        </row>
        <row r="8590">
          <cell r="A8590" t="str">
            <v>ED-50688</v>
          </cell>
          <cell r="B8590" t="str">
            <v>PRATELEIRA DE ARDÓSIA E = 2 CM APOIADA EM CONSOLE DE METALON 20 X 30 MM</v>
          </cell>
          <cell r="C8590" t="str">
            <v>m2</v>
          </cell>
          <cell r="D8590">
            <v>206.39</v>
          </cell>
        </row>
        <row r="8591">
          <cell r="A8591" t="str">
            <v>ED-50687</v>
          </cell>
          <cell r="B8591" t="str">
            <v>PRATELEIRA DE ARDÓSIA E = 2 CM EMBUTIDA EM PAREDE</v>
          </cell>
          <cell r="C8591" t="str">
            <v>m2</v>
          </cell>
          <cell r="D8591">
            <v>199.05</v>
          </cell>
        </row>
        <row r="8592">
          <cell r="A8592" t="str">
            <v>ED-50692</v>
          </cell>
          <cell r="B8592" t="str">
            <v>PRATELEIRA DE GRANITO CINZA ANDORINHA, E = 2 CM, APOIADA EM CONSOLE DE METALON 20 X 30 MM</v>
          </cell>
          <cell r="C8592" t="str">
            <v>m2</v>
          </cell>
          <cell r="D8592">
            <v>242.68</v>
          </cell>
        </row>
        <row r="8593">
          <cell r="A8593" t="str">
            <v>ED-50691</v>
          </cell>
          <cell r="B8593" t="str">
            <v>PRATELEIRA DE GRANITO CINZA ANDORINHA, E = 2 CM, APOIADA SOBRE ALVENARIA</v>
          </cell>
          <cell r="C8593" t="str">
            <v>m2</v>
          </cell>
          <cell r="D8593">
            <v>237.86</v>
          </cell>
        </row>
        <row r="8594">
          <cell r="A8594" t="str">
            <v>ED-50696</v>
          </cell>
          <cell r="B8594" t="str">
            <v>PRATELEIRA DE MÁRMORE BRANCO E = 2 CM, APOIADA EM CONSOLE DE METALON 20 X 30 MM</v>
          </cell>
          <cell r="C8594" t="str">
            <v>m2</v>
          </cell>
          <cell r="D8594">
            <v>290.45</v>
          </cell>
        </row>
        <row r="8595">
          <cell r="A8595" t="str">
            <v>ED-50695</v>
          </cell>
          <cell r="B8595" t="str">
            <v>PRATELEIRA DE MÁRMORE BRANCO E = 2 CM, APOIADA SOBRE ALVENARIA</v>
          </cell>
          <cell r="C8595" t="str">
            <v>m2</v>
          </cell>
          <cell r="D8595">
            <v>285.63</v>
          </cell>
        </row>
        <row r="8596">
          <cell r="A8596" t="str">
            <v>ED-50693</v>
          </cell>
          <cell r="B8596" t="str">
            <v>PRATELEIRA DE MADEIRA ENVERNIZADA, EM CONSOLE DE METALON 20 X 30 MM</v>
          </cell>
          <cell r="C8596" t="str">
            <v>m2</v>
          </cell>
          <cell r="D8596">
            <v>178.1</v>
          </cell>
        </row>
        <row r="8597">
          <cell r="A8597" t="str">
            <v>ED-50694</v>
          </cell>
          <cell r="B8597" t="str">
            <v>PRATELEIRA DE MADEIRA PINTADA DE ESMALTE, EM CONSOLE DE METALON 20 X 30 MM</v>
          </cell>
          <cell r="C8597" t="str">
            <v>m2</v>
          </cell>
          <cell r="D8597">
            <v>183.52</v>
          </cell>
        </row>
        <row r="8598">
          <cell r="A8598" t="str">
            <v>ED-50690</v>
          </cell>
          <cell r="B8598" t="str">
            <v>PRATELEIRA DE CONCRETO, APOIADA EM CONSOLE DE METALON 20 X 30 MM</v>
          </cell>
          <cell r="C8598" t="str">
            <v>m2</v>
          </cell>
          <cell r="D8598">
            <v>267.04</v>
          </cell>
        </row>
        <row r="8599">
          <cell r="A8599" t="str">
            <v>ED-50689</v>
          </cell>
          <cell r="B8599" t="str">
            <v>PRATELEIRA DE CONCRETO PRÉ- MOLDADO E = 4 CM, APOIADA SOBRE ALVENARIA</v>
          </cell>
          <cell r="C8599" t="str">
            <v>m2</v>
          </cell>
          <cell r="D8599">
            <v>257.98</v>
          </cell>
        </row>
        <row r="8600">
          <cell r="A8600" t="str">
            <v>ED-48966</v>
          </cell>
          <cell r="B8600" t="str">
            <v>CABO DE COBRE FLEXÍVEL, CLASSE 5, ISOLAMENTO TIPO LSHF/ATOX, NÃO HALOGENADO, ANTICHAMA, TERMOPLÁSTICO, UNIPOLAR, SEÇÃO 10 MM2, 70°C, 450/750V</v>
          </cell>
          <cell r="C8600" t="str">
            <v>m</v>
          </cell>
          <cell r="D8600">
            <v>14.13</v>
          </cell>
        </row>
        <row r="8601">
          <cell r="A8601" t="str">
            <v>ED-48946</v>
          </cell>
          <cell r="B8601" t="str">
            <v>CABO DE COBRE FLEXÍVEL, CLASSE 5, ISOLAMENTO TIPO LSHF/ATOX, NÃO HALOGENADO, ANTICHAMA, TERMOPLÁSTICO, UNIPOLAR, SEÇÃO 1,5 MM2, 70°C, 450/750V</v>
          </cell>
          <cell r="C8601" t="str">
            <v>m</v>
          </cell>
          <cell r="D8601">
            <v>2.9</v>
          </cell>
        </row>
        <row r="8602">
          <cell r="A8602" t="str">
            <v>ED-48971</v>
          </cell>
          <cell r="B8602" t="str">
            <v>CABO DE COBRE FLEXÍVEL, CLASSE 5, ISOLAMENTO TIPO LSHF/ATOX, NÃO HALOGENADO, ANTICHAMA, TERMOPLÁSTICO, UNIPOLAR, SEÇÃO 16 MM2, 70°C, 450/750V</v>
          </cell>
          <cell r="C8602" t="str">
            <v>m</v>
          </cell>
          <cell r="D8602">
            <v>20.08</v>
          </cell>
        </row>
        <row r="8603">
          <cell r="A8603" t="str">
            <v>ED-48951</v>
          </cell>
          <cell r="B8603" t="str">
            <v>CABO DE COBRE FLEXÍVEL, CLASSE 5, ISOLAMENTO TIPO LSHF/ATOX, NÃO HALOGENADO, ANTICHAMA, TERMOPLÁSTICO, UNIPOLAR, SEÇÃO 2,5 MM2, 70°C, 450/750V</v>
          </cell>
          <cell r="C8603" t="str">
            <v>m</v>
          </cell>
          <cell r="D8603">
            <v>4.66</v>
          </cell>
        </row>
        <row r="8604">
          <cell r="A8604" t="str">
            <v>ED-48976</v>
          </cell>
          <cell r="B8604" t="str">
            <v>CABO DE COBRE FLEXÍVEL, CLASSE 5, ISOLAMENTO TIPO LSHF/ATOX, NÃO HALOGENADO, ANTICHAMA, TERMOPLÁSTICO, UNIPOLAR, SEÇÃO 25 MM2, 70°C, 450/750V</v>
          </cell>
          <cell r="C8604" t="str">
            <v>m</v>
          </cell>
          <cell r="D8604">
            <v>29.26</v>
          </cell>
        </row>
        <row r="8605">
          <cell r="A8605" t="str">
            <v>ED-48981</v>
          </cell>
          <cell r="B8605" t="str">
            <v>CABO DE COBRE FLEXÍVEL, CLASSE 5, ISOLAMENTO TIPO LSHF/ATOX, NÃO HALOGENADO, ANTICHAMA, TERMOPLÁSTICO, UNIPOLAR, SEÇÃO 35 MM2, 70°C, 450/750V</v>
          </cell>
          <cell r="C8605" t="str">
            <v>m</v>
          </cell>
          <cell r="D8605">
            <v>40.88</v>
          </cell>
        </row>
        <row r="8606">
          <cell r="A8606" t="str">
            <v>ED-48956</v>
          </cell>
          <cell r="B8606" t="str">
            <v>CABO DE COBRE FLEXÍVEL, CLASSE 5, ISOLAMENTO TIPO LSHF/ATOX, NÃO HALOGENADO, ANTICHAMA, TERMOPLÁSTICO, UNIPOLAR, SEÇÃO 4 MM2, 70°C, 450/750V</v>
          </cell>
          <cell r="C8606" t="str">
            <v>m</v>
          </cell>
          <cell r="D8606">
            <v>6.47</v>
          </cell>
        </row>
        <row r="8607">
          <cell r="A8607" t="str">
            <v>ED-48961</v>
          </cell>
          <cell r="B8607" t="str">
            <v>CABO DE COBRE FLEXÍVEL, CLASSE 5, ISOLAMENTO TIPO LSHF/ATOX, NÃO HALOGENADO, ANTICHAMA, TERMOPLÁSTICO, UNIPOLAR, SEÇÃO 6 MM2, 70°C, 450/750V</v>
          </cell>
          <cell r="C8607" t="str">
            <v>m</v>
          </cell>
          <cell r="D8607">
            <v>9.21</v>
          </cell>
        </row>
        <row r="8608">
          <cell r="A8608" t="str">
            <v>ED-49339</v>
          </cell>
          <cell r="B8608" t="str">
            <v>FIO RÍGIDO ISOLAÇÃO EM PVC 450/750V # 10 MM2</v>
          </cell>
          <cell r="C8608" t="str">
            <v>m</v>
          </cell>
          <cell r="D8608">
            <v>10.68</v>
          </cell>
        </row>
        <row r="8609">
          <cell r="A8609" t="str">
            <v>ED-49335</v>
          </cell>
          <cell r="B8609" t="str">
            <v>FIO RÍGIDO ISOLAÇÃO EM PVC 450/750V # 1,5 MM2</v>
          </cell>
          <cell r="C8609" t="str">
            <v>m</v>
          </cell>
          <cell r="D8609">
            <v>5.26</v>
          </cell>
        </row>
        <row r="8610">
          <cell r="A8610" t="str">
            <v>ED-49336</v>
          </cell>
          <cell r="B8610" t="str">
            <v>FIO RÍGIDO ISOLAÇÃO EM PVC 450/750V # 2,5 MM2</v>
          </cell>
          <cell r="C8610" t="str">
            <v>m</v>
          </cell>
          <cell r="D8610">
            <v>6.08</v>
          </cell>
        </row>
        <row r="8611">
          <cell r="A8611" t="str">
            <v>ED-49337</v>
          </cell>
          <cell r="B8611" t="str">
            <v>FIO RÍGIDO ISOLAÇÃO EM PVC 450/750V # 4 MM2</v>
          </cell>
          <cell r="C8611" t="str">
            <v>m</v>
          </cell>
          <cell r="D8611">
            <v>7.2</v>
          </cell>
        </row>
        <row r="8612">
          <cell r="A8612" t="str">
            <v>ED-49338</v>
          </cell>
          <cell r="B8612" t="str">
            <v>FIO RÍGIDO ISOLAÇÃO EM PVC 450/750V # 6 MM2</v>
          </cell>
          <cell r="C8612" t="str">
            <v>m</v>
          </cell>
          <cell r="D8612">
            <v>8.4</v>
          </cell>
        </row>
        <row r="8613">
          <cell r="A8613" t="str">
            <v>ED-48998</v>
          </cell>
          <cell r="B8613" t="str">
            <v>CABO DE COBRE FLEXÍVEL, CLASSE 5, ISOLAMENTO TIPO EPR/HEPR, NÃO HALOGENADO, ANTICHAMA, TERMOFIXO, UNIPOLAR, SEÇÃO 10 MM2, 90°C, 0,6/1KV</v>
          </cell>
          <cell r="C8613" t="str">
            <v>m</v>
          </cell>
          <cell r="D8613">
            <v>14.78</v>
          </cell>
        </row>
        <row r="8614">
          <cell r="A8614" t="str">
            <v>ED-49019</v>
          </cell>
          <cell r="B8614" t="str">
            <v>CABO DE COBRE FLEXÍVEL, CLASSE 5, ISOLAMENTO TIPO EPR/HEPR, NÃO HALOGENADO, ANTICHAMA, TERMOFIXO, UNIPOLAR, SEÇÃO 120 MM2, 90°C, 0,6/1KV</v>
          </cell>
          <cell r="C8614" t="str">
            <v>m</v>
          </cell>
          <cell r="D8614">
            <v>123.69</v>
          </cell>
        </row>
        <row r="8615">
          <cell r="A8615" t="str">
            <v>ED-48986</v>
          </cell>
          <cell r="B8615" t="str">
            <v>CABO DE COBRE FLEXÍVEL, CLASSE 5, ISOLAMENTO TIPO EPR/HEPR, NÃO HALOGENADO, ANTICHAMA, TERMOFIXO, UNIPOLAR, SEÇÃO 1,5 MM2, 90°C, 0,6/1KV</v>
          </cell>
          <cell r="C8615" t="str">
            <v>m</v>
          </cell>
          <cell r="D8615">
            <v>3.03</v>
          </cell>
        </row>
        <row r="8616">
          <cell r="A8616" t="str">
            <v>ED-49022</v>
          </cell>
          <cell r="B8616" t="str">
            <v>CABO DE COBRE FLEXÍVEL, CLASSE 5, ISOLAMENTO TIPO EPR/HEPR, NÃO HALOGENADO, ANTICHAMA, TERMOFIXO, UNIPOLAR, SEÇÃO 150 MM2, 90°C, 0,6/1KV</v>
          </cell>
          <cell r="C8616" t="str">
            <v>m</v>
          </cell>
          <cell r="D8616">
            <v>152.76</v>
          </cell>
        </row>
        <row r="8617">
          <cell r="A8617" t="str">
            <v>ED-49001</v>
          </cell>
          <cell r="B8617" t="str">
            <v>CABO DE COBRE FLEXÍVEL, CLASSE 5, ISOLAMENTO TIPO EPR/HEPR, NÃO HALOGENADO, ANTICHAMA, TERMOFIXO, UNIPOLAR, SEÇÃO 16 MM2, 90°C, 0,6/1KV</v>
          </cell>
          <cell r="C8617" t="str">
            <v>m</v>
          </cell>
          <cell r="D8617">
            <v>22.06</v>
          </cell>
        </row>
        <row r="8618">
          <cell r="A8618" t="str">
            <v>ED-49025</v>
          </cell>
          <cell r="B8618" t="str">
            <v>CABO DE COBRE FLEXÍVEL, CLASSE 5, ISOLAMENTO TIPO EPR/HEPR, NÃO HALOGENADO, ANTICHAMA, TERMOFIXO, UNIPOLAR, SEÇÃO 185 MM2, 90°C, 0,6/1KV</v>
          </cell>
          <cell r="C8618" t="str">
            <v>m</v>
          </cell>
          <cell r="D8618">
            <v>190.19</v>
          </cell>
        </row>
        <row r="8619">
          <cell r="A8619" t="str">
            <v>ED-49028</v>
          </cell>
          <cell r="B8619" t="str">
            <v>CABO DE COBRE FLEXÍVEL, CLASSE 5, ISOLAMENTO TIPO EPR/HEPR, NÃO HALOGENADO, ANTICHAMA, TERMOFIXO, UNIPOLAR, SEÇÃO 240 MM2, 90°C, 0,6/1KV</v>
          </cell>
          <cell r="C8619" t="str">
            <v>m</v>
          </cell>
          <cell r="D8619">
            <v>248.87</v>
          </cell>
        </row>
        <row r="8620">
          <cell r="A8620" t="str">
            <v>ED-48989</v>
          </cell>
          <cell r="B8620" t="str">
            <v>CABO DE COBRE FLEXÍVEL, CLASSE 5, ISOLAMENTO TIPO EPR/HEPR, NÃO HALOGENADO, ANTICHAMA, TERMOFIXO, UNIPOLAR, SEÇÃO 2,5 MM2, 90°C, 0,6/1KV</v>
          </cell>
          <cell r="C8620" t="str">
            <v>m</v>
          </cell>
          <cell r="D8620">
            <v>4.79</v>
          </cell>
        </row>
        <row r="8621">
          <cell r="A8621" t="str">
            <v>ED-49004</v>
          </cell>
          <cell r="B8621" t="str">
            <v>CABO DE COBRE FLEXÍVEL, CLASSE 5, ISOLAMENTO TIPO EPR/HEPR, NÃO HALOGENADO, ANTICHAMA, TERMOFIXO, UNIPOLAR, SEÇÃO 25 MM2, 90°C, 0,6/1KV</v>
          </cell>
          <cell r="C8621" t="str">
            <v>m</v>
          </cell>
          <cell r="D8621">
            <v>32.23</v>
          </cell>
        </row>
        <row r="8622">
          <cell r="A8622" t="str">
            <v>ED-49031</v>
          </cell>
          <cell r="B8622" t="str">
            <v>CABO DE COBRE FLEXÍVEL, CLASSE 5, ISOLAMENTO TIPO EPR/HEPR, NÃO HALOGENADO, ANTICHAMA, TERMOFIXO, UNIPOLAR, SEÇÃO 300 MM2, 90°C, 0,6/1KV</v>
          </cell>
          <cell r="C8622" t="str">
            <v>m</v>
          </cell>
          <cell r="D8622">
            <v>301.82</v>
          </cell>
        </row>
        <row r="8623">
          <cell r="A8623" t="str">
            <v>ED-49007</v>
          </cell>
          <cell r="B8623" t="str">
            <v>CABO DE COBRE FLEXÍVEL, CLASSE 5, ISOLAMENTO TIPO EPR/HEPR, NÃO HALOGENADO, ANTICHAMA, TERMOFIXO, UNIPOLAR, SEÇÃO 35 MM2, 90°C, 0,6/1KV</v>
          </cell>
          <cell r="C8623" t="str">
            <v>m</v>
          </cell>
          <cell r="D8623">
            <v>40.37</v>
          </cell>
        </row>
        <row r="8624">
          <cell r="A8624" t="str">
            <v>ED-48992</v>
          </cell>
          <cell r="B8624" t="str">
            <v>CABO DE COBRE FLEXÍVEL, CLASSE 5, ISOLAMENTO TIPO EPR/HEPR, NÃO HALOGENADO, ANTICHAMA, TERMOFIXO, UNIPOLAR, SEÇÃO 4 MM2, 90°C, 0,6/1KV</v>
          </cell>
          <cell r="C8624" t="str">
            <v>m</v>
          </cell>
          <cell r="D8624">
            <v>6.56</v>
          </cell>
        </row>
        <row r="8625">
          <cell r="A8625" t="str">
            <v>ED-49010</v>
          </cell>
          <cell r="B8625" t="str">
            <v>CABO DE COBRE FLEXÍVEL, CLASSE 5, ISOLAMENTO TIPO EPR/HEPR, NÃO HALOGENADO, ANTICHAMA, TERMOFIXO, UNIPOLAR, SEÇÃO 50 MM2, 90°C, 0,6/1KV</v>
          </cell>
          <cell r="C8625" t="str">
            <v>m</v>
          </cell>
          <cell r="D8625">
            <v>58.04</v>
          </cell>
        </row>
        <row r="8626">
          <cell r="A8626" t="str">
            <v>ED-48995</v>
          </cell>
          <cell r="B8626" t="str">
            <v>CABO DE COBRE FLEXÍVEL, CLASSE 5, ISOLAMENTO TIPO EPR/HEPR, NÃO HALOGENADO, ANTICHAMA, TERMOFIXO, UNIPOLAR, SEÇÃO 6 MM2, 90°C, 0,6/1KV</v>
          </cell>
          <cell r="C8626" t="str">
            <v>m</v>
          </cell>
          <cell r="D8626">
            <v>9.86</v>
          </cell>
        </row>
        <row r="8627">
          <cell r="A8627" t="str">
            <v>ED-49013</v>
          </cell>
          <cell r="B8627" t="str">
            <v>CABO DE COBRE FLEXÍVEL, CLASSE 5, ISOLAMENTO TIPO EPR/HEPR, NÃO HALOGENADO, ANTICHAMA, TERMOFIXO, UNIPOLAR, SEÇÃO 70 MM2, 90°C, 0,6/1KV</v>
          </cell>
          <cell r="C8627" t="str">
            <v>m</v>
          </cell>
          <cell r="D8627">
            <v>82.38</v>
          </cell>
        </row>
        <row r="8628">
          <cell r="A8628" t="str">
            <v>ED-49016</v>
          </cell>
          <cell r="B8628" t="str">
            <v>CABO DE COBRE FLEXÍVEL, CLASSE 5, ISOLAMENTO TIPO EPR/HEPR, NÃO HALOGENADO, ANTICHAMA, TERMOFIXO, UNIPOLAR, SEÇÃO 95 MM2, 90°C, 0,6/1KV</v>
          </cell>
          <cell r="C8628" t="str">
            <v>m</v>
          </cell>
          <cell r="D8628">
            <v>108.46</v>
          </cell>
        </row>
        <row r="8629">
          <cell r="A8629" t="str">
            <v>ED-49132</v>
          </cell>
          <cell r="B8629" t="str">
            <v>CABO DE COBRE NU # 10 MM2, ENTERRADO, EXCLUSIVE ESCAVAÇÃO E REATERRO</v>
          </cell>
          <cell r="C8629" t="str">
            <v>m</v>
          </cell>
          <cell r="D8629">
            <v>12.75</v>
          </cell>
        </row>
        <row r="8630">
          <cell r="A8630" t="str">
            <v>ED-49133</v>
          </cell>
          <cell r="B8630" t="str">
            <v>CABO DE COBRE NU # 16 MM2, ENTERRADO, EXCLUSIVE ESCAVAÇÃO E REATERRO</v>
          </cell>
          <cell r="C8630" t="str">
            <v>m</v>
          </cell>
          <cell r="D8630">
            <v>18.78</v>
          </cell>
        </row>
        <row r="8631">
          <cell r="A8631" t="str">
            <v>ED-49134</v>
          </cell>
          <cell r="B8631" t="str">
            <v>CABO DE COBRE NU # 25 MM2, ENTERRADO, EXCLUSIVE ESCAVAÇÃO E REATERRO</v>
          </cell>
          <cell r="C8631" t="str">
            <v>m</v>
          </cell>
          <cell r="D8631">
            <v>27.19</v>
          </cell>
        </row>
        <row r="8632">
          <cell r="A8632" t="str">
            <v>ED-49135</v>
          </cell>
          <cell r="B8632" t="str">
            <v>CABO DE COBRE NU # 35 MM2, ENTERRADO, EXCLUSIVE ESCAVAÇÃO E REATERRO</v>
          </cell>
          <cell r="C8632" t="str">
            <v>m</v>
          </cell>
          <cell r="D8632">
            <v>37.73</v>
          </cell>
        </row>
        <row r="8633">
          <cell r="A8633" t="str">
            <v>ED-49136</v>
          </cell>
          <cell r="B8633" t="str">
            <v>CABO DE COBRE NU # 50 MM2, ENTERRADO, EXCLUSIVE ESCAVAÇÃO E REATERRO</v>
          </cell>
          <cell r="C8633" t="str">
            <v>m</v>
          </cell>
          <cell r="D8633">
            <v>51.08</v>
          </cell>
        </row>
        <row r="8634">
          <cell r="A8634" t="str">
            <v>ED-49137</v>
          </cell>
          <cell r="B8634" t="str">
            <v>CABO DE COBRE NU # 70 MM2, ENTERRADO, EXCLUSIVE ESCAVAÇÃO E REATERRO</v>
          </cell>
          <cell r="C8634" t="str">
            <v>m</v>
          </cell>
          <cell r="D8634">
            <v>75.06</v>
          </cell>
        </row>
        <row r="8635">
          <cell r="A8635" t="str">
            <v>ED-49138</v>
          </cell>
          <cell r="B8635" t="str">
            <v>CABO DE COBRE NU # 95 MM2, ENTERRADO, EXCLUSIVE ESCAVAÇÃO E REATERRO</v>
          </cell>
          <cell r="C8635" t="str">
            <v>m</v>
          </cell>
          <cell r="D8635">
            <v>104.12</v>
          </cell>
        </row>
        <row r="8636">
          <cell r="A8636" t="str">
            <v>ED-16634</v>
          </cell>
          <cell r="B8636" t="str">
            <v>CAIXA DE LIGAÇÃO/PASSAGEM EM PVC RÍGIDO PARA ELETRODUTO COM SUPORTE PARA LAJOTA, OCTOGONAL COM FUNDO MÓVEL, DIMENSÕES 4"X4", EMBUTIDA EM LAJE PRÉ-MOLDADA - FORNECIMENTO E INSTALAÇÃO</v>
          </cell>
          <cell r="C8636" t="str">
            <v>un</v>
          </cell>
          <cell r="D8636">
            <v>12.79</v>
          </cell>
        </row>
        <row r="8637">
          <cell r="A8637" t="str">
            <v>ED-49187</v>
          </cell>
          <cell r="B8637" t="str">
            <v>CAIXA DE LIGAÇÃO/PASSAGEM EM PVC RÍGIDO PARA ELETRODUTO, DIMENSÕES 4"X2", EMBUTIDA EM ALVENARIA - FORNECIMENTO E INSTALAÇÃO</v>
          </cell>
          <cell r="C8637" t="str">
            <v>un</v>
          </cell>
          <cell r="D8637">
            <v>9.01</v>
          </cell>
        </row>
        <row r="8638">
          <cell r="A8638" t="str">
            <v>ED-49194</v>
          </cell>
          <cell r="B8638" t="str">
            <v>CAIXA DE LIGAÇÃO/PASSAGEM EM PVC RÍGIDO PARA ELETRODUTO, DIMENSÕES 4"X2", EMBUTIDA EM PAREDE EM CHAPA DE GESSO ACARTONADO (DRYWALL), INCLUSIVE FORNECIMENTO E INSTALAÇÃO</v>
          </cell>
          <cell r="C8638" t="str">
            <v>un</v>
          </cell>
          <cell r="D8638">
            <v>13.62</v>
          </cell>
        </row>
        <row r="8639">
          <cell r="A8639" t="str">
            <v>ED-49188</v>
          </cell>
          <cell r="B8639" t="str">
            <v>CAIXA DE LIGAÇÃO/PASSAGEM EM PVC RÍGIDO PARA ELETRODUTO, DIMENSÕES 4"X4", EMBUTIDA EM ALVENARIA - FORNECIMENTO E INSTALAÇÃO</v>
          </cell>
          <cell r="C8639" t="str">
            <v>un</v>
          </cell>
          <cell r="D8639">
            <v>11.83</v>
          </cell>
        </row>
        <row r="8640">
          <cell r="A8640" t="str">
            <v>ED-49195</v>
          </cell>
          <cell r="B8640" t="str">
            <v>CAIXA DE LIGAÇÃO/PASSAGEM EM PVC RÍGIDO PARA ELETRODUTO, DIMENSÕES 4"X4", EMBUTIDA EM PAREDE EM CHAPA DE GESSO ACARTONADO (DRYWALL), INCLUSIVE FORNECIMENTO E INSTALAÇÃO</v>
          </cell>
          <cell r="C8640" t="str">
            <v>un</v>
          </cell>
          <cell r="D8640">
            <v>15.72</v>
          </cell>
        </row>
        <row r="8641">
          <cell r="A8641" t="str">
            <v>ED-49191</v>
          </cell>
          <cell r="B8641" t="str">
            <v>CAIXA DE LIGAÇÃO/PASSAGEM EM PVC RÍGIDO PARA ELETRODUTO, OCTOGONAL COM ANEL DESLIZANTE, DIMENSÕES 3"X3", EMBUTIDA EM LAJE - FORNECIMENTO E INSTALAÇÃO</v>
          </cell>
          <cell r="C8641" t="str">
            <v>un</v>
          </cell>
          <cell r="D8641">
            <v>9.74</v>
          </cell>
        </row>
        <row r="8642">
          <cell r="A8642" t="str">
            <v>ED-49190</v>
          </cell>
          <cell r="B8642" t="str">
            <v>CAIXA DE LIGAÇÃO/PASSAGEM EM PVC RÍGIDO PARA ELETRODUTO, OCTOGONAL COM FUNDO FIXO REFORÇADO, DIMENSÕES 4"X4", EMBUTIDA EM LAJE - FORNECIMENTO E INSTALAÇÃO</v>
          </cell>
          <cell r="C8642" t="str">
            <v>un</v>
          </cell>
          <cell r="D8642">
            <v>10.87</v>
          </cell>
        </row>
        <row r="8643">
          <cell r="A8643" t="str">
            <v>ED-49189</v>
          </cell>
          <cell r="B8643" t="str">
            <v>CAIXA DE LIGAÇÃO/PASSAGEM EM PVC RÍGIDO PARA ELETRODUTO, OCTOGONAL COM FUNDO MÓVEL, DIMENSÕES 4"X4", EMBUTIDA EM LAJE - FORNECIMENTO E INSTALAÇÃO</v>
          </cell>
          <cell r="C8643" t="str">
            <v>un</v>
          </cell>
          <cell r="D8643">
            <v>10.52</v>
          </cell>
        </row>
        <row r="8644">
          <cell r="A8644" t="str">
            <v>ED-49192</v>
          </cell>
          <cell r="B8644" t="str">
            <v>CAIXA DE LIGAÇÃO/PASSAGEM EM PVC RÍGIDO PARA ELETRODUTO ROSCÁVEL, DIMENSÕES 4"X2", EMBUTIDA EM ALVENARIA - FORNECIMENTO E INSTALAÇÃO</v>
          </cell>
          <cell r="C8644" t="str">
            <v>un</v>
          </cell>
          <cell r="D8644">
            <v>9.51</v>
          </cell>
        </row>
        <row r="8645">
          <cell r="A8645" t="str">
            <v>ED-49193</v>
          </cell>
          <cell r="B8645" t="str">
            <v>CAIXA DE LIGAÇÃO/PASSAGEM EM PVC RÍGIDO PARA ELETRODUTO ROSCÁVEL, DIMENSÕES 4"X4", EMBUTIDA EM ALVENARIA - FORNECIMENTO E INSTALAÇÃO</v>
          </cell>
          <cell r="C8645" t="str">
            <v>un</v>
          </cell>
          <cell r="D8645">
            <v>12.79</v>
          </cell>
        </row>
        <row r="8646">
          <cell r="A8646" t="str">
            <v>ED-49196</v>
          </cell>
          <cell r="B8646" t="str">
            <v>CAIXA ESTANQUE AQUATIC 4x2"</v>
          </cell>
          <cell r="C8646" t="str">
            <v>un</v>
          </cell>
          <cell r="D8646">
            <v>47.4</v>
          </cell>
        </row>
        <row r="8647">
          <cell r="A8647" t="str">
            <v>ED-49197</v>
          </cell>
          <cell r="B8647" t="str">
            <v>CAIXA DE INSPEÇÃO EM CONCRETO, TIPO "ZA" PASSEIO, PADRÃO CEMIG, DIMENSÃO (28X28)CM, ALTURA 40CM, COM TAMPA E ARO ARTICULADO EM FERRO FUNDIDO, INCLUSIVE ESCAVAÇÃO, APILOAMENTO, LASTRO DE BRITA, REATERRO E TRANSPORTE E RETIRADA DO MATERIAL ESCAVADO (EM CAÇAMBA)</v>
          </cell>
          <cell r="C8647" t="str">
            <v>un</v>
          </cell>
          <cell r="D8647">
            <v>200.76</v>
          </cell>
        </row>
        <row r="8648">
          <cell r="A8648" t="str">
            <v>ED-49200</v>
          </cell>
          <cell r="B8648" t="str">
            <v>CAIXA DE INSPEÇÃO EM CONCRETO, TIPO "ZB" GARAGEM, PADRÃO CEMIG, DIMENSÃO (52X44)CM, ALTURA 70CM, COM TAMPA E ARO ARTICULADO EM FERRO FUNDIDO, INCLUSIVE ESCAVAÇÃO, APILOAMENTO, LASTRO DE BRITA, REATERRO E TRANSPORTE E RETIRADA DO MATERIAL ESCAVADO (EM CAÇAMBA) </v>
          </cell>
          <cell r="C8648" t="str">
            <v>un</v>
          </cell>
          <cell r="D8648">
            <v>686.64</v>
          </cell>
        </row>
        <row r="8649">
          <cell r="A8649" t="str">
            <v>ED-49199</v>
          </cell>
          <cell r="B8649" t="str">
            <v>CAIXA DE INSPEÇÃO EM CONCRETO, TIPO "ZB" PASSEIO, PADRÃO CEMIG, DIMENSÃO (52X44)CM, ALTURA 70CM, COM TAMPA E ARO ARTICULADO EM FERRO FUNDIDO, INCLUSIVE ESCAVAÇÃO, APILOAMENTO, LASTRO DE BRITA, REATERRO E TRANSPORTE E RETIRADA DO MATERIAL ESCAVADO (EM CAÇAMBA)</v>
          </cell>
          <cell r="C8649" t="str">
            <v>un</v>
          </cell>
          <cell r="D8649">
            <v>660.43</v>
          </cell>
        </row>
        <row r="8650">
          <cell r="A8650" t="str">
            <v>ED-49202</v>
          </cell>
          <cell r="B8650" t="str">
            <v>CAIXA DE INSPEÇÃO EM CONCRETO, TIPO "ZC" GARAGEM, PADRÃO CEMIG, DIMENSÃO (77X67)CM, ALTURA 90CM, COM TAMPA E ARO ARTICULADO EM FERRO FUNDIDO, INCLUSIVE ESCAVAÇÃO, APILOAMENTO, LASTRO DE BRITA, REATERRO E TRANSPORTE E RETIRADA DO MATERIAL ESCAVADO (EM CAÇAMBA)</v>
          </cell>
          <cell r="C8650" t="str">
            <v>un</v>
          </cell>
          <cell r="D8650">
            <v>1754.01</v>
          </cell>
        </row>
        <row r="8651">
          <cell r="A8651" t="str">
            <v>ED-49201</v>
          </cell>
          <cell r="B8651" t="str">
            <v>CAIXA DE INSPEÇÃO EM CONCRETO, TIPO "ZC" PASSEIO, PADRÃO CEMIG, DIMENSÃO (77X67)CM, ALTURA 90CM, COM TAMPA E ARO ARTICULADO EM FERRO FUNDIDO, INCLUSIVE ESCAVAÇÃO, APILOAMENTO, LASTRO DE BRITA, REATERRO E TRANSPORTE E RETIRADA DO MATERIAL ESCAVADO (EM CAÇAMBA)</v>
          </cell>
          <cell r="C8651" t="str">
            <v>un</v>
          </cell>
          <cell r="D8651">
            <v>1381.24</v>
          </cell>
        </row>
        <row r="8652">
          <cell r="A8652" t="str">
            <v>ED-49213</v>
          </cell>
          <cell r="B8652" t="str">
            <v>CAIXA DE PASSAGEM CP-N2 INCLUSIVE TAMPA</v>
          </cell>
          <cell r="C8652" t="str">
            <v>un</v>
          </cell>
          <cell r="D8652">
            <v>65.56</v>
          </cell>
        </row>
        <row r="8653">
          <cell r="A8653" t="str">
            <v>ED-49151</v>
          </cell>
          <cell r="B8653" t="str">
            <v>CAIXA DE PASSAGEM EM CHAPA DE AÇO COM TAMPA APARAFUSADA, SOBREPOR, 102 X 102 X 82 MM</v>
          </cell>
          <cell r="C8653" t="str">
            <v>un</v>
          </cell>
          <cell r="D8653">
            <v>27.24</v>
          </cell>
        </row>
        <row r="8654">
          <cell r="A8654" t="str">
            <v>ED-49152</v>
          </cell>
          <cell r="B8654" t="str">
            <v>CAIXA DE PASSAGEM EM CHAPA DE AÇO COM TAMPA APARAFUSADA, SOBREPOR, 152 X 152 X 82 MM</v>
          </cell>
          <cell r="C8654" t="str">
            <v>un</v>
          </cell>
          <cell r="D8654">
            <v>49.4</v>
          </cell>
        </row>
        <row r="8655">
          <cell r="A8655" t="str">
            <v>ED-49153</v>
          </cell>
          <cell r="B8655" t="str">
            <v>CAIXA DE PASSAGEM EM CHAPA DE AÇO COM TAMPA APARAFUSADA, SOBREPOR, 202 X 202 X 102 MM</v>
          </cell>
          <cell r="C8655" t="str">
            <v>un</v>
          </cell>
          <cell r="D8655">
            <v>85.19</v>
          </cell>
        </row>
        <row r="8656">
          <cell r="A8656" t="str">
            <v>ED-49154</v>
          </cell>
          <cell r="B8656" t="str">
            <v>CAIXA DE PASSAGEM EM CHAPA DE AÇO COM TAMPA APARAFUSADA, SOBREPOR, 252 X 252 X 102 MM</v>
          </cell>
          <cell r="C8656" t="str">
            <v>un</v>
          </cell>
          <cell r="D8656">
            <v>94.14</v>
          </cell>
        </row>
        <row r="8657">
          <cell r="A8657" t="str">
            <v>ED-49155</v>
          </cell>
          <cell r="B8657" t="str">
            <v>CAIXA DE PASSAGEM EM CHAPA DE AÇO COM TAMPA APARAFUSADA, SOBREPOR, 302 X 302 X 122 MM</v>
          </cell>
          <cell r="C8657" t="str">
            <v>un</v>
          </cell>
          <cell r="D8657">
            <v>131.19</v>
          </cell>
        </row>
        <row r="8658">
          <cell r="A8658" t="str">
            <v>ED-49156</v>
          </cell>
          <cell r="B8658" t="str">
            <v>CAIXA DE PASSAGEM EM CHAPA DE AÇO COM TAMPA APARAFUSADA, SOBREPOR, 352 X 352 X 122 MM</v>
          </cell>
          <cell r="C8658" t="str">
            <v>un</v>
          </cell>
          <cell r="D8658">
            <v>110.11</v>
          </cell>
        </row>
        <row r="8659">
          <cell r="A8659" t="str">
            <v>ED-49148</v>
          </cell>
          <cell r="B8659" t="str">
            <v>CAIXA DE PASSAGEM EM CHAPA DE AÇO, EMBUTIR 153 X 153 X 82 MM</v>
          </cell>
          <cell r="C8659" t="str">
            <v>un</v>
          </cell>
          <cell r="D8659">
            <v>106.42</v>
          </cell>
        </row>
        <row r="8660">
          <cell r="A8660" t="str">
            <v>ED-49149</v>
          </cell>
          <cell r="B8660" t="str">
            <v>CAIXA DE PASSAGEM EM CHAPA DE AÇO, EMBUTIR 230 X 230 X 102 MM</v>
          </cell>
          <cell r="C8660" t="str">
            <v>un</v>
          </cell>
          <cell r="D8660">
            <v>120.62</v>
          </cell>
        </row>
        <row r="8661">
          <cell r="A8661" t="str">
            <v>ED-49150</v>
          </cell>
          <cell r="B8661" t="str">
            <v>CAIXA DE PASSAGEM EM CHAPA DE AÇO, EMBUTIR 330 X 330 X 122 MM</v>
          </cell>
          <cell r="C8661" t="str">
            <v>un</v>
          </cell>
          <cell r="D8661">
            <v>114.08</v>
          </cell>
        </row>
        <row r="8662">
          <cell r="A8662" t="str">
            <v>ED-49164</v>
          </cell>
          <cell r="B8662" t="str">
            <v>CAIXA DE PASSAGEM PARA PISO, METÁLICA, TAMPA ANTIDERRAPANTE, 100 X 100 X 60 CM</v>
          </cell>
          <cell r="C8662" t="str">
            <v>un</v>
          </cell>
          <cell r="D8662">
            <v>64.19</v>
          </cell>
        </row>
        <row r="8663">
          <cell r="A8663" t="str">
            <v>ED-49165</v>
          </cell>
          <cell r="B8663" t="str">
            <v>CAIXA DE PASSAGEM PARA PISO, METÁLICA, TAMPA ANTIDERRAPANTE, 200 X 200 X 100 CM</v>
          </cell>
          <cell r="C8663" t="str">
            <v>un</v>
          </cell>
          <cell r="D8663">
            <v>100.82</v>
          </cell>
        </row>
        <row r="8664">
          <cell r="A8664" t="str">
            <v>ED-49166</v>
          </cell>
          <cell r="B8664" t="str">
            <v>CAIXA DE PASSAGEM PARA PISO, METÁLICA, TAMPA ANTIDERRAPANTE, 300 X 300 X 120 CM</v>
          </cell>
          <cell r="C8664" t="str">
            <v>un</v>
          </cell>
          <cell r="D8664">
            <v>189.79</v>
          </cell>
        </row>
        <row r="8665">
          <cell r="A8665" t="str">
            <v>ED-49167</v>
          </cell>
          <cell r="B8665" t="str">
            <v>CAIXA DE PASSAGEM PARA PISO, METÁLICA, TAMPA ANTIDERRAPANTE, 400 X 400 X 200 CM</v>
          </cell>
          <cell r="C8665" t="str">
            <v>un</v>
          </cell>
          <cell r="D8665">
            <v>302.74</v>
          </cell>
        </row>
        <row r="8666">
          <cell r="A8666" t="str">
            <v>ED-49214</v>
          </cell>
          <cell r="B8666" t="str">
            <v>CAIXA DE PASSAGEM 15 x 15 CM EM CHAPA DE FERRO COM TAMPA CEGA</v>
          </cell>
          <cell r="C8666" t="str">
            <v>un</v>
          </cell>
          <cell r="D8666">
            <v>31.67</v>
          </cell>
        </row>
        <row r="8667">
          <cell r="A8667" t="str">
            <v>ED-49215</v>
          </cell>
          <cell r="B8667" t="str">
            <v>CAIXA DE PASSAGEM 20 X 20 CM EM CHAPA DE FERRO COM TAMPA CEGA</v>
          </cell>
          <cell r="C8667" t="str">
            <v>un</v>
          </cell>
          <cell r="D8667">
            <v>34.76</v>
          </cell>
        </row>
        <row r="8668">
          <cell r="A8668" t="str">
            <v>ED-49171</v>
          </cell>
          <cell r="B8668" t="str">
            <v>CAIXA DE PASSAGEM EM ALVENARIA E TAMPA DE CONCRETO, FUNDO DE BRITA, TIPO 1, 25 X 25 X 50 CM, INCLUSIVE ESCAVAÇÃO, REATERRO E BOTA-FORA</v>
          </cell>
          <cell r="C8668" t="str">
            <v>un</v>
          </cell>
          <cell r="D8668">
            <v>148.16</v>
          </cell>
        </row>
        <row r="8669">
          <cell r="A8669" t="str">
            <v>ED-49168</v>
          </cell>
          <cell r="B8669" t="str">
            <v>CAIXA DE PASSAGEM EM ALVENARIA E TAMPA DE CONCRETO, FUNDO DE BRITA, TIPO 1, 30 X 30 X 40 CM, INCLUSIVE ESCAVAÇÃO, REATERRO E BOTA-FORA</v>
          </cell>
          <cell r="C8669" t="str">
            <v>un</v>
          </cell>
          <cell r="D8669">
            <v>147.8</v>
          </cell>
        </row>
        <row r="8670">
          <cell r="A8670" t="str">
            <v>ED-49169</v>
          </cell>
          <cell r="B8670" t="str">
            <v>CAIXA DE PASSAGEM EM ALVENARIA E TAMPA DE CONCRETO, FUNDO DE BRITA, TIPO 1, 40 X 40 X 60 CM, INCLUSIVE ESCAVAÇÃO, REATERRO E BOTA-FORA</v>
          </cell>
          <cell r="C8670" t="str">
            <v>un</v>
          </cell>
          <cell r="D8670">
            <v>258.71</v>
          </cell>
        </row>
        <row r="8671">
          <cell r="A8671" t="str">
            <v>ED-49170</v>
          </cell>
          <cell r="B8671" t="str">
            <v>CAIXA DE PASSAGEM EM ALVENARIA E TAMPA DE CONCRETO, FUNDO DE BRITA, TIPO 1, 50 X 50 X 60 CM, INCLUSIVE ESCAVAÇÃO, REATERRO E BOTA-FORA</v>
          </cell>
          <cell r="C8671" t="str">
            <v>un</v>
          </cell>
          <cell r="D8671">
            <v>322.98</v>
          </cell>
        </row>
        <row r="8672">
          <cell r="A8672" t="str">
            <v>ED-49216</v>
          </cell>
          <cell r="B8672" t="str">
            <v>CAIXA DE PASSAGEM Nº 1 PADRÃO TELEBRÁS DIM. (10 X 10 X 5) CM EM CHAPA DE AÇO GALVANIZADO</v>
          </cell>
          <cell r="C8672" t="str">
            <v>un</v>
          </cell>
          <cell r="D8672">
            <v>60.34</v>
          </cell>
        </row>
        <row r="8673">
          <cell r="A8673" t="str">
            <v>ED-49177</v>
          </cell>
          <cell r="B8673" t="str">
            <v>CAIXA DE PASSAGEM Nº 1 PADRÃO TELEBRÁS DIM. (10 X 10 X 5) CM EM CHAPA DE AÇO GALVANIZADO</v>
          </cell>
          <cell r="C8673" t="str">
            <v>un</v>
          </cell>
          <cell r="D8673">
            <v>60.34</v>
          </cell>
        </row>
        <row r="8674">
          <cell r="A8674" t="str">
            <v>ED-49178</v>
          </cell>
          <cell r="B8674" t="str">
            <v>CAIXA DE PASSAGEM Nº 2 PADRÃO TELEBRÁS DIM. (20 X 20 X 12) CM EM CHAPA DE AÇO GALVANIZADO</v>
          </cell>
          <cell r="C8674" t="str">
            <v>un</v>
          </cell>
          <cell r="D8674">
            <v>119.62</v>
          </cell>
        </row>
        <row r="8675">
          <cell r="A8675" t="str">
            <v>ED-49217</v>
          </cell>
          <cell r="B8675" t="str">
            <v>CAIXA DE PASSAGEM Nº 2 PADRÃO TELEBRÁS DIM. (20 X 20 X 13,5) CM EM CHAPA DE AÇO GALVANIZADO - EMBUTIR, FECHO DE PLÁSTICO C/ FUNDO DE MADEIRA S/ FUNDO DE CHAPA</v>
          </cell>
          <cell r="C8675" t="str">
            <v>un</v>
          </cell>
          <cell r="D8675">
            <v>119.62</v>
          </cell>
        </row>
        <row r="8676">
          <cell r="A8676" t="str">
            <v>ED-49179</v>
          </cell>
          <cell r="B8676" t="str">
            <v>CAIXA DE PASSAGEM Nº 3 PADRÃO TELEBRÁS DIM. (40 X 40 X 12) CM EM CHAPA DE AÇO GALVANIZADO</v>
          </cell>
          <cell r="C8676" t="str">
            <v>un</v>
          </cell>
          <cell r="D8676">
            <v>185.86</v>
          </cell>
        </row>
        <row r="8677">
          <cell r="A8677" t="str">
            <v>ED-49219</v>
          </cell>
          <cell r="B8677" t="str">
            <v>CAIXA DE PASSAGEM Nº 3 PADRÃO TELEBRÁS DIM. (40 X 40 X 13,5) CM EM CHAPA DE AÇO GALVANIZADO - EMBUTIR, FECHO DE PLÁSTICO C/ FUNDO DE MADEIRA S/ FUNDO DE CHAPA</v>
          </cell>
          <cell r="C8677" t="str">
            <v>un</v>
          </cell>
          <cell r="D8677">
            <v>185.86</v>
          </cell>
        </row>
        <row r="8678">
          <cell r="A8678" t="str">
            <v>ED-49182</v>
          </cell>
          <cell r="B8678" t="str">
            <v>CAIXA DE PASSAGEM Nº 6 PADRÃO TELEBRÁS DIM. (120 X 120 X 12) CM EM CHAPA DE AÇO GALVANIZADO</v>
          </cell>
          <cell r="C8678" t="str">
            <v>un</v>
          </cell>
          <cell r="D8678">
            <v>739.65</v>
          </cell>
        </row>
        <row r="8679">
          <cell r="A8679" t="str">
            <v>ED-49225</v>
          </cell>
          <cell r="B8679" t="str">
            <v>CAIXA DE PASSAGEM Nº 6 PADRÃO TELEBRÁS DIM. (120 X 120 X 13,5) CM EM CHAPA DE AÇO GALVANIZADO - EMBUTIR, FECHO DE PLÁSTICO C/ FUNDO DE MADEIRA S/ FUNDO DE CHAPA</v>
          </cell>
          <cell r="C8679" t="str">
            <v>un</v>
          </cell>
          <cell r="D8679">
            <v>742.54</v>
          </cell>
        </row>
        <row r="8680">
          <cell r="A8680" t="str">
            <v>ED-49218</v>
          </cell>
          <cell r="B8680" t="str">
            <v>CAIXA DE TELEFONIA, NÚMERO 2, DIMENSÃO (20X20)CM, EM CHAPA DE AÇO GALVANIZADO, TIPO SOBREPOR COM FECHO, INCLUSIVE ACESSÓRIOS E INSTALAÇÃO</v>
          </cell>
          <cell r="C8680" t="str">
            <v>un</v>
          </cell>
          <cell r="D8680">
            <v>121.27</v>
          </cell>
        </row>
        <row r="8681">
          <cell r="A8681" t="str">
            <v>ED-49183</v>
          </cell>
          <cell r="B8681" t="str">
            <v>CAIXA DE TELEFONIA, NÚMERO 3, DIMENSÃO (40X40)CM, EM CHAPA DE AÇO GALVANIZADO, TIPO EMBUTIR COM FECHO, INCLUSIVE ASSENTAMENTO E ACESSÓRIOS</v>
          </cell>
          <cell r="C8681" t="str">
            <v>un</v>
          </cell>
          <cell r="D8681">
            <v>230.84</v>
          </cell>
        </row>
        <row r="8682">
          <cell r="A8682" t="str">
            <v>ED-49220</v>
          </cell>
          <cell r="B8682" t="str">
            <v>CAIXA DE TELEFONIA, NÚMERO 3, DIMENSÃO (40X40)CM, EM CHAPA DE AÇO GALVANIZADO, TIPO SOBREPOR COM FECHO, INCLUSIVE ACESSÓRIOS E INSTALAÇÃO</v>
          </cell>
          <cell r="C8682" t="str">
            <v>un</v>
          </cell>
          <cell r="D8682">
            <v>238.73</v>
          </cell>
        </row>
        <row r="8683">
          <cell r="A8683" t="str">
            <v>ED-49184</v>
          </cell>
          <cell r="B8683" t="str">
            <v>CAIXA DE TELEFONIA, NÚMERO 4, DIMENSÃO (60X60)CM, EM CHAPA DE AÇO GALVANIZADO, TIPO EMBUTIR COM FECHO, INCLUSIVE ACESSÓRIOS E INSTALAÇÃO</v>
          </cell>
          <cell r="C8683" t="str">
            <v>un</v>
          </cell>
          <cell r="D8683">
            <v>362.39</v>
          </cell>
        </row>
        <row r="8684">
          <cell r="A8684" t="str">
            <v>ED-49222</v>
          </cell>
          <cell r="B8684" t="str">
            <v>CAIXA DE TELEFONIA, NÚMERO 4, DIMENSÃO (60X60)CM, EM CHAPA DE AÇO GALVANIZADO, TIPO SOBREPOR COM FECHO, INCLUSIVE ACESSÓRIOS E INSTALAÇÃO</v>
          </cell>
          <cell r="C8684" t="str">
            <v>un</v>
          </cell>
          <cell r="D8684">
            <v>329.91</v>
          </cell>
        </row>
        <row r="8685">
          <cell r="A8685" t="str">
            <v>ED-49185</v>
          </cell>
          <cell r="B8685" t="str">
            <v>CAIXA DE TELEFONIA, NÚMERO 5, DIMENSÃO (80X80)CM, EM CHAPA DE AÇO GALVANIZADO, TIPO EMBUTIR COM FECHO, INCLUSIVE ACESSÓRIOS E INSTALAÇÃO</v>
          </cell>
          <cell r="C8685" t="str">
            <v>un</v>
          </cell>
          <cell r="D8685">
            <v>450.82</v>
          </cell>
        </row>
        <row r="8686">
          <cell r="A8686" t="str">
            <v>ED-49224</v>
          </cell>
          <cell r="B8686" t="str">
            <v>CAIXA DE TELEFONIA, NÚMERO 5, DIMENSÃO (80X80)CM, EM CHAPA DE AÇO GALVANIZADO, TIPO SOBREPOR COM FECHO, INCLUSIVE ACESSÓRIOS E INSTALAÇÃO</v>
          </cell>
          <cell r="C8686" t="str">
            <v>un</v>
          </cell>
          <cell r="D8686">
            <v>499.45</v>
          </cell>
        </row>
        <row r="8687">
          <cell r="A8687" t="str">
            <v>ED-29066</v>
          </cell>
          <cell r="B8687" t="str">
            <v>CAIXA DE TELEFONIA, NÚMERO 7, DIMENSÃO (120X120)CM, EM CHAPA DE AÇO GALVANIZADO, TIPO EMBUTIR COM FECHO, INCLUSIVE ACESSÓRIOS E INSTALAÇÃO</v>
          </cell>
          <cell r="C8687" t="str">
            <v>un</v>
          </cell>
          <cell r="D8687">
            <v>1166.52</v>
          </cell>
        </row>
        <row r="8688">
          <cell r="A8688" t="str">
            <v>ED-49227</v>
          </cell>
          <cell r="B8688" t="str">
            <v>CAIXA DE TELEFONIA, NÚMERO 8, DIMENSÃO (150X150)CM, EM CHAPA DE AÇO GALVANIZADO, TIPO EMBUTIR COM FECHO, INCLUSIVE ACESSÓRIOS E INSTALAÇÃO</v>
          </cell>
          <cell r="C8688" t="str">
            <v>un</v>
          </cell>
          <cell r="D8688">
            <v>1660.45</v>
          </cell>
        </row>
        <row r="8689">
          <cell r="A8689" t="str">
            <v>ED-27189</v>
          </cell>
          <cell r="B8689" t="str">
            <v>CAIXA PRÉ-MOLDADA PARA ENTRADA TELEFÔNICA SUBTERRÂNEA, TIPO R1, MEDIDAS INTERNAS (60X35X50)CM, INCLUSIVE ESCAVAÇÃO, APILOAMENTO, LASTRO DE BRITA, REATERRO E TRANSPORTE E RETIRADA DO MATERIAL ESCAVADO (EM CAÇAMBA)</v>
          </cell>
          <cell r="C8689" t="str">
            <v>un</v>
          </cell>
          <cell r="D8689">
            <v>528.51</v>
          </cell>
        </row>
        <row r="8690">
          <cell r="A8690" t="str">
            <v>ED-49176</v>
          </cell>
          <cell r="B8690" t="str">
            <v>CAIXA PRÉ-MOLDADA PARA ENTRADA TELEFÔNICA SUBTERRÂNEA, TIPO R2, MEDIDAS INTERNAS (107X52X50)CM, INCLUSIVE ESCAVAÇÃO, APILOAMENTO, LASTRO DE BRITA, REATERRO E TRANSPORTE E RETIRADA DO MATERIAL ESCAVADO (EM CAÇAMBA)</v>
          </cell>
          <cell r="C8690" t="str">
            <v>un</v>
          </cell>
          <cell r="D8690">
            <v>1130.22</v>
          </cell>
        </row>
        <row r="8691">
          <cell r="A8691" t="str">
            <v>ED-49174</v>
          </cell>
          <cell r="B8691" t="str">
            <v>CAIXA SUBTERRÂNEA, TIPO P20, EM FERRO FUNDIDO COM TAMPA, INCLUSIVE ESCAVAÇÃO, REATERRO E TRANSPORTE E RETIRADA DO MATERIAL ESCAVADO (EM CAÇAMBA</v>
          </cell>
          <cell r="C8691" t="str">
            <v>un</v>
          </cell>
          <cell r="D8691">
            <v>336.72</v>
          </cell>
        </row>
        <row r="8692">
          <cell r="A8692" t="str">
            <v>ED-49058</v>
          </cell>
          <cell r="B8692" t="str">
            <v>CAMPAINHA DE EMBUTIR EM CAIXA 2x4", DO TIPO CIGARRA, 127V</v>
          </cell>
          <cell r="C8692" t="str">
            <v>un</v>
          </cell>
          <cell r="D8692">
            <v>59.37</v>
          </cell>
        </row>
        <row r="8693">
          <cell r="A8693" t="str">
            <v>ED-49057</v>
          </cell>
          <cell r="B8693" t="str">
            <v>CAMPAINHA DE SOBREPOR (SINCRONSOM 117)</v>
          </cell>
          <cell r="C8693" t="str">
            <v>un</v>
          </cell>
          <cell r="D8693">
            <v>56.7</v>
          </cell>
        </row>
        <row r="8694">
          <cell r="A8694" t="str">
            <v>ED-15740</v>
          </cell>
          <cell r="B8694" t="str">
            <v>CONJUNTO DE DOIS (2) INTERRUPTORES BIPOLAR SIMPLES, CORRENTE 10A, TENSÃO 250V, (10A-250V), COM PLACA 4"X2" DE DOIS (2) POSTOS, INCLUSIVE FORNECIMENTO, INSTALAÇÃO, SUPORTE, MÓDULO E PLACA</v>
          </cell>
          <cell r="C8694" t="str">
            <v>un</v>
          </cell>
          <cell r="D8694">
            <v>58.09</v>
          </cell>
        </row>
        <row r="8695">
          <cell r="A8695" t="str">
            <v>ED-15783</v>
          </cell>
          <cell r="B8695" t="str">
            <v>CONJUNTO DE DOIS (2) INTERRUPTORES BIPOLAR SIMPLES, CORRENTE 10A, TENSÃO 250V, (10A-250V), COM PLACA 4"X4" DE DOIS (2) POSTOS, INCLUSIVE FORNECIMENTO, INSTALAÇÃO, SUPORTE, MÓDULO E PLACA</v>
          </cell>
          <cell r="C8695" t="str">
            <v>un</v>
          </cell>
          <cell r="D8695">
            <v>61.88</v>
          </cell>
        </row>
        <row r="8696">
          <cell r="A8696" t="str">
            <v>ED-15788</v>
          </cell>
          <cell r="B8696" t="str">
            <v>CONJUNTO DE DOIS (2) INTERRUPTORES BIPOLAR SIMPLES, CORRENTE 10A, TENSÃO 250V, (10A-250V) E DOIS (2) INTERRUPTORES PARALELOS, CORRENTE 10A, TENSÃO 250V, (10A-250V), COM PLACA 4"X4" DE QUATRO (4) POSTOS, INCLUSIVE FORNECIMENTO, INSTALAÇÃO, SUPORTE, MÓDULO E PLACA</v>
          </cell>
          <cell r="C8696" t="str">
            <v>un</v>
          </cell>
          <cell r="D8696">
            <v>89.01</v>
          </cell>
        </row>
        <row r="8697">
          <cell r="A8697" t="str">
            <v>ED-15747</v>
          </cell>
          <cell r="B8697" t="str">
            <v>CONJUNTO DE DOIS (2) INTERRUPTORES BIPOLAR SIMPLES, CORRENTE 10A, TENSÃO 250V, (10A-250V) E UM (1) INTERRUPTOR PARALELO, CORRENTE 10A, TENSÃO 250V, (10A-250V), COM PLACA 4"X2" DE TRÊS (3) POSTOS, INCLUSIVE FORNECIMENTO, INSTALAÇÃO, SUPORTE, MÓDULO E PLACA</v>
          </cell>
          <cell r="C8697" t="str">
            <v>un</v>
          </cell>
          <cell r="D8697">
            <v>71.89</v>
          </cell>
        </row>
        <row r="8698">
          <cell r="A8698" t="str">
            <v>ED-15773</v>
          </cell>
          <cell r="B8698" t="str">
            <v>CONJUNTO DE DOIS (2) INTERRUPTORES BIPOLAR SIMPLES, CORRENTE 10A, TENSÃO 250V, (10A-250V) E UMA (1) TOMADA PADRÃO, TRÊS (3) POLOS, CORRENTE 10A, TENSÃO 250V, (2P+T/10A-250V), COM PLACA 4"X2" DE TRÊS (3) POSTOS, INCLUSIVE FORNECIMENTO, INSTALAÇÃO, SUPORTE, MÓDULO E PLACA</v>
          </cell>
          <cell r="C8698" t="str">
            <v>un</v>
          </cell>
          <cell r="D8698">
            <v>71.97</v>
          </cell>
        </row>
        <row r="8699">
          <cell r="A8699" t="str">
            <v>ED-15776</v>
          </cell>
          <cell r="B8699" t="str">
            <v>CONJUNTO DE DOIS (2) INTERRUPTORES BIPOLAR SIMPLES, CORRENTE 10A, TENSÃO 250V, (10A-250V) E UMA (1) TOMADA PADRÃO, TRÊS (3) POLOS, CORRENTE 20A, TENSÃO 250V, (2P+T/20A-250V), COM PLACA 4"X2" DE TRÊS (3) POSTOS, INCLUSIVE FORNECIMENTO, INSTALAÇÃO, SUPORTE, MÓDULO E PLACA</v>
          </cell>
          <cell r="C8699" t="str">
            <v>un</v>
          </cell>
          <cell r="D8699">
            <v>73.03</v>
          </cell>
        </row>
        <row r="8700">
          <cell r="A8700" t="str">
            <v>ED-15772</v>
          </cell>
          <cell r="B8700" t="str">
            <v>CONJUNTO DE DOIS (2) INTERRUPTORES PARALELO, CORRENTE 10A, TENSÃO 250V, (10A-250V) E UMA (1) TOMADA PADRÃO, TRÊS (3) POLOS, CORRENTE 10A, TENSÃO 250V, (2P+T/10A-250V), COM PLACA 4"X2" DE TRÊS (3) POSTOS, INCLUSIVE FORNECIMENTO, INSTALAÇÃO, SUPORTE, MÓDULO E PLACA</v>
          </cell>
          <cell r="C8700" t="str">
            <v>un</v>
          </cell>
          <cell r="D8700">
            <v>50.15</v>
          </cell>
        </row>
        <row r="8701">
          <cell r="A8701" t="str">
            <v>ED-15775</v>
          </cell>
          <cell r="B8701" t="str">
            <v>CONJUNTO DE DOIS (2) INTERRUPTORES PARALELO, CORRENTE 10A, TENSÃO 250V, (10A-250V) E UMA (1) TOMADA PADRÃO, TRÊS (3) POLOS, CORRENTE 20A, TENSÃO 250V, (2P+T/20A-250V), COM PLACA 4"X2" DE TRÊS (3) POSTOS, INCLUSIVE FORNECIMENTO, INSTALAÇÃO, SUPORTE, MÓDULO E PLACA</v>
          </cell>
          <cell r="C8701" t="str">
            <v>un</v>
          </cell>
          <cell r="D8701">
            <v>51.21</v>
          </cell>
        </row>
        <row r="8702">
          <cell r="A8702" t="str">
            <v>ED-15745</v>
          </cell>
          <cell r="B8702" t="str">
            <v>CONJUNTO DE DOIS (2) INTERRUPTORES PARALELOS, CORRENTE 10A, TENSÃO 250V, (10A-250V), COM PLACA 4"X2" DE DOIS (2) POSTOS, INCLUSIVE FORNECIMENTO, INSTALAÇÃO, SUPORTE, MÓDULO E PLACA</v>
          </cell>
          <cell r="C8702" t="str">
            <v>un</v>
          </cell>
          <cell r="D8702">
            <v>36.27</v>
          </cell>
        </row>
        <row r="8703">
          <cell r="A8703" t="str">
            <v>ED-15739</v>
          </cell>
          <cell r="B8703" t="str">
            <v>CONJUNTO DE DOIS (2) INTERRUPTORES SIMPLES, CORRENTE 10A, TENSÃO 250V, (10A-250V), COM PLACA 4"X2" DE DOIS (2) POSTOS, INCLUSIVE FORNECIMENTO, INSTALAÇÃO, SUPORTE, MÓDULO E PLACA</v>
          </cell>
          <cell r="C8703" t="str">
            <v>un</v>
          </cell>
          <cell r="D8703">
            <v>33.73</v>
          </cell>
        </row>
        <row r="8704">
          <cell r="A8704" t="str">
            <v>ED-15782</v>
          </cell>
          <cell r="B8704" t="str">
            <v>CONJUNTO DE DOIS (2) INTERRUPTORES SIMPLES, CORRENTE 10A, TENSÃO 250V, (10A-250V), COM PLACA 4"X4" DE DOIS (2) POSTOS, INCLUSIVE FORNECIMENTO, INSTALAÇÃO, SUPORTE, MÓDULO E PLACA</v>
          </cell>
          <cell r="C8704" t="str">
            <v>un</v>
          </cell>
          <cell r="D8704">
            <v>37.52</v>
          </cell>
        </row>
        <row r="8705">
          <cell r="A8705" t="str">
            <v>ED-15787</v>
          </cell>
          <cell r="B8705" t="str">
            <v>CONJUNTO DE DOIS (2) INTERRUPTORES SIMPLES, CORRENTE 10A, TENSÃO 250V, (10A-250V) E DOIS (2) INTERRUPTORES PARALELOS, CORRENTE 10A, TENSÃO 250V, (10A-250V), COM PLACA 4"X4" DE QUATRO (4) POSTOS, INCLUSIVE FORNECIMENTO, INSTALAÇÃO, SUPORTE, MÓDULO E PLACA</v>
          </cell>
          <cell r="C8705" t="str">
            <v>un</v>
          </cell>
          <cell r="D8705">
            <v>64.65</v>
          </cell>
        </row>
        <row r="8706">
          <cell r="A8706" t="str">
            <v>ED-15746</v>
          </cell>
          <cell r="B8706" t="str">
            <v>CONJUNTO DE DOIS (2) INTERRUPTORES SIMPLES, CORRENTE 10A, TENSÃO 250V, (10A-250V) E UM (1) INTERRUPTOR PARALELO, CORRENTE 10A, TENSÃO 250V, (10A-250V), COM PLACA 4"X2" DE TRÊS (3) POSTOS, INCLUSIVE FORNECIMENTO, INSTALAÇÃO, SUPORTE, MÓDULO E PLACA</v>
          </cell>
          <cell r="C8706" t="str">
            <v>un</v>
          </cell>
          <cell r="D8706">
            <v>47.53</v>
          </cell>
        </row>
        <row r="8707">
          <cell r="A8707" t="str">
            <v>ED-15771</v>
          </cell>
          <cell r="B8707" t="str">
            <v>CONJUNTO DE DOIS (2) INTERRUPTORES SIMPLES, CORRENTE 10A, TENSÃO 250V, (10A-250V) E UMA (1) TOMADA PADRÃO, TRÊS (3) POLOS, CORRENTE 10A, TENSÃO 250V, (2P+T/10A-250V), COM PLACA 4"X2" DE TRÊS (3) POSTOS, INCLUSIVE FORNECIMENTO, INSTALAÇÃO, SUPORTE, MÓDULO E PLACA</v>
          </cell>
          <cell r="C8707" t="str">
            <v>un</v>
          </cell>
          <cell r="D8707">
            <v>47.61</v>
          </cell>
        </row>
        <row r="8708">
          <cell r="A8708" t="str">
            <v>ED-15774</v>
          </cell>
          <cell r="B8708" t="str">
            <v>CONJUNTO DE DOIS (2) INTERRUPTORES SIMPLES, CORRENTE 10A, TENSÃO 250V, (10A-250V) E UMA (1) TOMADA PADRÃO, TRÊS (3) POLOS, CORRENTE 20A, TENSÃO 250V, (2P+T/20A-250V), COM PLACA 4"X2" DE TRÊS (3) POSTOS, INCLUSIVE FORNECIMENTO, INSTALAÇÃO, SUPORTE, MÓDULO E PLACA</v>
          </cell>
          <cell r="C8708" t="str">
            <v>un</v>
          </cell>
          <cell r="D8708">
            <v>48.67</v>
          </cell>
        </row>
        <row r="8709">
          <cell r="A8709" t="str">
            <v>ED-15789</v>
          </cell>
          <cell r="B8709" t="str">
            <v>CONJUNTO DE DOIS (2) MÓDULOS COM FURO PARA SAÍDA DE FIO Ø 10MM, COM PLACA 4"X4" DE DOIS (2) POSTO, INCLUSIVE FORNECIMENTO, INSTALAÇÃO, SUPORTE, MÓDULO E PLACA</v>
          </cell>
          <cell r="C8709" t="str">
            <v>un</v>
          </cell>
          <cell r="D8709">
            <v>16.46</v>
          </cell>
        </row>
        <row r="8710">
          <cell r="A8710" t="str">
            <v>ED-15755</v>
          </cell>
          <cell r="B8710" t="str">
            <v>CONJUNTO DE DUAS (2) TOMADAS PADRÃO, TRÊS (3) POLOS, CORRENTE 10A, TENSÃO 250V, (2P+T/10A-250V), COM PLACA 4"X2" DE DOIS (2) POSTOS, INCLUSIVE FORNECIMENTO, INSTALAÇÃO, SUPORTE, MÓDULO E PLACA</v>
          </cell>
          <cell r="C8710" t="str">
            <v>un</v>
          </cell>
          <cell r="D8710">
            <v>36.43</v>
          </cell>
        </row>
        <row r="8711">
          <cell r="A8711" t="str">
            <v>ED-15790</v>
          </cell>
          <cell r="B8711" t="str">
            <v>CONJUNTO DE DUAS (2) TOMADAS PADRÃO, TRÊS (3) POLOS, CORRENTE 10A, TENSÃO 250V, (2P+T/10A-250V), COM PLACA 4"X4" DE DOIS (2) POSTOS, INCLUSIVE FORNECIMENTO, INSTALAÇÃO, SUPORTE, MÓDULO E PLACA</v>
          </cell>
          <cell r="C8711" t="str">
            <v>un</v>
          </cell>
          <cell r="D8711">
            <v>40.22</v>
          </cell>
        </row>
        <row r="8712">
          <cell r="A8712" t="str">
            <v>ED-15756</v>
          </cell>
          <cell r="B8712" t="str">
            <v>CONJUNTO DE DUAS (2) TOMADAS PADRÃO, TRÊS (3) POLOS, CORRENTE 20A, TENSÃO 250V, (2P+T/20A-250V), COM PLACA 4"X2" DE DOIS (2) POSTOS, INCLUSIVE FORNECIMENTO, INSTALAÇÃO, SUPORTE, MÓDULO E PLACA</v>
          </cell>
          <cell r="C8712" t="str">
            <v>un</v>
          </cell>
          <cell r="D8712">
            <v>38.55</v>
          </cell>
        </row>
        <row r="8713">
          <cell r="A8713" t="str">
            <v>ED-15791</v>
          </cell>
          <cell r="B8713" t="str">
            <v>CONJUNTO DE DUAS (2) TOMADAS PADRÃO, TRÊS (3) POLOS, CORRENTE 20A, TENSÃO 250V, (2P+T/20A-250V), COM PLACA 4"X4" DE DOIS (2) POSTOS, INCLUSIVE FORNECIMENTO, INSTALAÇÃO, SUPORTE, MÓDULO E PLACA</v>
          </cell>
          <cell r="C8713" t="str">
            <v>un</v>
          </cell>
          <cell r="D8713">
            <v>42.34</v>
          </cell>
        </row>
        <row r="8714">
          <cell r="A8714" t="str">
            <v>ED-15757</v>
          </cell>
          <cell r="B8714" t="str">
            <v>CONJUNTO DE DUAS (2) TOMADAS PADRÃO VERMELHA, USO ESPECÍFICO, TRÊS (3) POLOS, CORRENTE 20A, TENSÃO 250V, (2P+T/20A-250V), COM PLACA 4"X2" DE DOIS (2) POSTOS, INCLUSIVE FORNECIMENTO, INSTALAÇÃO, SUPORTE, MÓDULO E PLACA</v>
          </cell>
          <cell r="C8714" t="str">
            <v>un</v>
          </cell>
          <cell r="D8714">
            <v>39.09</v>
          </cell>
        </row>
        <row r="8715">
          <cell r="A8715" t="str">
            <v>ED-15793</v>
          </cell>
          <cell r="B8715" t="str">
            <v>CONJUNTO DE DUAS (2) TOMADAS PADRÃO VERMELHA, USO ESPECÍFICO, TRÊS (3) POLOS, CORRENTE 20A, TENSÃO 250V, (2P+T/20A-250V), COM PLACA 4"X4" DE DOIS (2) POSTOS, INCLUSIVE FORNECIMENTO, INSTALAÇÃO, SUPORTE, MÓDULO E PLACA</v>
          </cell>
          <cell r="C8715" t="str">
            <v>un</v>
          </cell>
          <cell r="D8715">
            <v>42.88</v>
          </cell>
        </row>
        <row r="8716">
          <cell r="A8716" t="str">
            <v>ED-15759</v>
          </cell>
          <cell r="B8716" t="str">
            <v>CONJUNTO DE DUAS (2) TOMADAS USB (CONECTOR USB TIPO A), CORRENTE 1A, TENSÃO 5V, (1A-5V), COM PLACA 4"X2" DE DOIS (2) POSTOS, INCLUSIVE FORNECIMENTO, INSTALAÇÃO, SUPORTE, MÓDULO E PLACA</v>
          </cell>
          <cell r="C8716" t="str">
            <v>un</v>
          </cell>
          <cell r="D8716">
            <v>102.47</v>
          </cell>
        </row>
        <row r="8717">
          <cell r="A8717" t="str">
            <v>ED-15785</v>
          </cell>
          <cell r="B8717" t="str">
            <v>CONJUNTO DE QUATRO (4) INTERRUPTORES BIPOLAR SIMPLES, CORRENTE 10A, TENSÃO 250V, (10A-250V), COM PLACA 4"X4" DE QUATRO (4) POSTOS, INCLUSIVE FORNECIMENTO, INSTALAÇÃO, SUPORTE, MÓDULO E PLACA</v>
          </cell>
          <cell r="C8717" t="str">
            <v>un</v>
          </cell>
          <cell r="D8717">
            <v>110.83</v>
          </cell>
        </row>
        <row r="8718">
          <cell r="A8718" t="str">
            <v>ED-15784</v>
          </cell>
          <cell r="B8718" t="str">
            <v>CONJUNTO DE QUATRO (4) INTERRUPTORES SIMPLES, CORRENTE 10A, TENSÃO 250V, (10A-250V), COM PLACA 4"X4" DE QUATRO (4) POSTOS, INCLUSIVE FORNECIMENTO, INSTALAÇÃO, SUPORTE, MÓDULO E PLACA</v>
          </cell>
          <cell r="C8718" t="str">
            <v>un</v>
          </cell>
          <cell r="D8718">
            <v>62.11</v>
          </cell>
        </row>
        <row r="8719">
          <cell r="A8719" t="str">
            <v>ED-15786</v>
          </cell>
          <cell r="B8719" t="str">
            <v>CONJUNTO DE SEIS (6) INTERRUPTORES SIMPLES, CORRENTE 10A, TENSÃO 250V, (10A-250V), COM PLACA 4"X4" DE SEIS (6) POSTOS, INCLUSIVE FORNECIMENTO, INSTALAÇÃO, SUPORTE, MÓDULO E PLACA</v>
          </cell>
          <cell r="C8719" t="str">
            <v>un</v>
          </cell>
          <cell r="D8719">
            <v>86.6</v>
          </cell>
        </row>
        <row r="8720">
          <cell r="A8720" t="str">
            <v>ED-15742</v>
          </cell>
          <cell r="B8720" t="str">
            <v>CONJUNTO DE TRÊS (3) INTERRUPTORES BIPOLAR SIMPLES, CORRENTE 10A, TENSÃO 250V, (10A-250V), COM PLACA 4"X2" DE TRÊS (3) POSTOS, INCLUSIVE FORNECIMENTO, INSTALAÇÃO, SUPORTE, MÓDULO E PLACA</v>
          </cell>
          <cell r="C8720" t="str">
            <v>un</v>
          </cell>
          <cell r="D8720">
            <v>82.8</v>
          </cell>
        </row>
        <row r="8721">
          <cell r="A8721" t="str">
            <v>ED-15741</v>
          </cell>
          <cell r="B8721" t="str">
            <v>CONJUNTO DE TRÊS (3) INTERRUPTORES SIMPLES, CORRENTE 10A, TENSÃO 250V, (10A-250V), COM PLACA 4"X2" DE TRÊS (3) POSTOS, INCLUSIVE FORNECIMENTO, INSTALAÇÃO, SUPORTE, MÓDULO E PLACA</v>
          </cell>
          <cell r="C8721" t="str">
            <v>un</v>
          </cell>
          <cell r="D8721">
            <v>46.26</v>
          </cell>
        </row>
        <row r="8722">
          <cell r="A8722" t="str">
            <v>ED-15735</v>
          </cell>
          <cell r="B8722" t="str">
            <v>CONJUNTO DE UM (1) INTERRUPTOR BIPOLAR SIMPLES, CORRENTE 10A, TENSÃO 250V, (10A-250V), COM PLACA 4"X2" DE UM (1) POSTO, INCLUSIVE FORNECIMENTO, INSTALAÇÃO, SUPORTE, MÓDULO E PLACA</v>
          </cell>
          <cell r="C8722" t="str">
            <v>un</v>
          </cell>
          <cell r="D8722">
            <v>33.33</v>
          </cell>
        </row>
        <row r="8723">
          <cell r="A8723" t="str">
            <v>ED-15744</v>
          </cell>
          <cell r="B8723" t="str">
            <v>CONJUNTO DE UM (1) INTERRUPTOR BIPOLAR SIMPLES, CORRENTE 10A, TENSÃO 250V, (10A-250V) E UM (1) INTERRUPTOR PARALELO, CORRENTE 10A, TENSÃO 250V, (10A-250V), COM PLACA 4"X2" DE DOIS (2) POSTOS, INCLUSIVE FORNECIMENTO, INSTALAÇÃO, SUPORTE, MÓDULO E PLACA</v>
          </cell>
          <cell r="C8723" t="str">
            <v>un</v>
          </cell>
          <cell r="D8723">
            <v>47.18</v>
          </cell>
        </row>
        <row r="8724">
          <cell r="A8724" t="str">
            <v>ED-15767</v>
          </cell>
          <cell r="B8724" t="str">
            <v>CONJUNTO DE UM (1) INTERRUPTOR BIPOLAR SIMPLES, CORRENTE 10A, TENSÃO 250V, (10A-250V) E UMA (1) TOMADA PADRÃO, TRÊS (3) POLOS, CORRENTE 10A, TENSÃO 250V, (2P+T/10A-250V), COM PLACA 4"X2" DE DOIS (2) POSTOS, INCLUSIVE FORNECIMENTO, INSTALAÇÃO, SUPORTE, MÓDULO E PLACA</v>
          </cell>
          <cell r="C8724" t="str">
            <v>un</v>
          </cell>
          <cell r="D8724">
            <v>47.26</v>
          </cell>
        </row>
        <row r="8725">
          <cell r="A8725" t="str">
            <v>ED-15770</v>
          </cell>
          <cell r="B8725" t="str">
            <v>CONJUNTO DE UM (1) INTERRUPTOR BIPOLAR SIMPLES, CORRENTE 10A, TENSÃO 250V, (10A-250V) E UMA (1) TOMADA PADRÃO, TRÊS (3) POLOS, CORRENTE 20A, TENSÃO 250V, (2P+T/20A-250V), COM PLACA 4"X2" DE DOIS (2) POSTOS, INCLUSIVE FORNECIMENTO, INSTALAÇÃO, SUPORTE, MÓDULO E PLACA</v>
          </cell>
          <cell r="C8725" t="str">
            <v>un</v>
          </cell>
          <cell r="D8725">
            <v>48.32</v>
          </cell>
        </row>
        <row r="8726">
          <cell r="A8726" t="str">
            <v>ED-15737</v>
          </cell>
          <cell r="B8726" t="str">
            <v>CONJUNTO DE UM (1) INTERRUPTOR INTERMEDIÁRIO, CORRENTE 10A, TENSÃO 250V, (10A-250V), COM PLACA 4"X2" DE UM (1) POSTO, INCLUSIVE FORNECIMENTO, INSTALAÇÃO, SUPORTE, MÓDULO E PLACA</v>
          </cell>
          <cell r="C8726" t="str">
            <v>un</v>
          </cell>
          <cell r="D8726">
            <v>37.25</v>
          </cell>
        </row>
        <row r="8727">
          <cell r="A8727" t="str">
            <v>ED-15736</v>
          </cell>
          <cell r="B8727" t="str">
            <v>CONJUNTO DE UM (1) INTERRUPTOR PARALELO, CORRENTE 10A, TENSÃO 250V, (10A-250V), COM PLACA 4"X2" DE UM (1) POSTO, INCLUSIVE FORNECIMENTO, INSTALAÇÃO, SUPORTE, MÓDULO E PLACA</v>
          </cell>
          <cell r="C8727" t="str">
            <v>un</v>
          </cell>
          <cell r="D8727">
            <v>22.42</v>
          </cell>
        </row>
        <row r="8728">
          <cell r="A8728" t="str">
            <v>ED-15766</v>
          </cell>
          <cell r="B8728" t="str">
            <v>CONJUNTO DE UM (1) INTERRUPTOR PARALELO, CORRENTE 10A, TENSÃO 250V, (10A-250V) E UMA (1) TOMADA PADRÃO, TRÊS (3) POLOS, CORRENTE 10A, TENSÃO 250V, (2P+T/10A-250V), COM PLACA 4"X2" DE DOIS (2) POSTOS, INCLUSIVE FORNECIMENTO, INSTALAÇÃO, SUPORTE, MÓDULO E PLACA</v>
          </cell>
          <cell r="C8728" t="str">
            <v>un</v>
          </cell>
          <cell r="D8728">
            <v>36.35</v>
          </cell>
        </row>
        <row r="8729">
          <cell r="A8729" t="str">
            <v>ED-15769</v>
          </cell>
          <cell r="B8729" t="str">
            <v>CONJUNTO DE UM (1) INTERRUPTOR PARALELO, CORRENTE 10A, TENSÃO 250V, (10A-250V) E UMA (1) TOMADA PADRÃO, TRÊS (3) POLOS, CORRENTE 20A, TENSÃO 250V, (2P+T/20A-250V), COM PLACA 4"X2" DE DOIS (2) POSTOS, INCLUSIVE FORNECIMENTO, INSTALAÇÃO, SUPORTE, MÓDULO E PLACA</v>
          </cell>
          <cell r="C8729" t="str">
            <v>un</v>
          </cell>
          <cell r="D8729">
            <v>37.41</v>
          </cell>
        </row>
        <row r="8730">
          <cell r="A8730" t="str">
            <v>ED-15738</v>
          </cell>
          <cell r="B8730" t="str">
            <v>CONJUNTO DE UM (1) INTERRUPTOR PULSADOR (CAMPAINHA), CORRENTE 10A, TENSÃO 250V, (10A-250V), COM PLACA 4"X2" DE UM (1) POSTO, INCLUSIVE FORNECIMENTO, INSTALAÇÃO, SUPORTE, MÓDULO E PLACA</v>
          </cell>
          <cell r="C8730" t="str">
            <v>un</v>
          </cell>
          <cell r="D8730">
            <v>21.97</v>
          </cell>
        </row>
        <row r="8731">
          <cell r="A8731" t="str">
            <v>ED-15733</v>
          </cell>
          <cell r="B8731" t="str">
            <v>CONJUNTO DE UM (1) INTERRUPTOR SIMPLES, CORRENTE 10A, TENSÃO 250V, (10A-250V), COM PLACA 4"X2" DE UM (1) POSTO, INCLUSIVE FORNECIMENTO, INSTALAÇÃO, SUPORTE, MÓDULO E PLACA</v>
          </cell>
          <cell r="C8731" t="str">
            <v>un</v>
          </cell>
          <cell r="D8731">
            <v>21.15</v>
          </cell>
        </row>
        <row r="8732">
          <cell r="A8732" t="str">
            <v>ED-15743</v>
          </cell>
          <cell r="B8732" t="str">
            <v>CONJUNTO DE UM (1) INTERRUPTOR SIMPLES, CORRENTE 10A, TENSÃO 250V, (10A-250V) E UM (1) INTERRUPTOR PARALELO, CORRENTE 10A, TENSÃO 250V, (10A-250V), COM PLACA 4"X2" DE DOIS (2) POSTOS, INCLUSIVE FORNECIMENTO, INSTALAÇÃO, SUPORTE, MÓDULO E PLACA</v>
          </cell>
          <cell r="C8732" t="str">
            <v>un</v>
          </cell>
          <cell r="D8732">
            <v>35</v>
          </cell>
        </row>
        <row r="8733">
          <cell r="A8733" t="str">
            <v>ED-15765</v>
          </cell>
          <cell r="B8733" t="str">
            <v>CONJUNTO DE UM (1) INTERRUPTOR SIMPLES, CORRENTE 10A, TENSÃO 250V, (10A-250V) E UMA (1) TOMADA PADRÃO, TRÊS (3) POLOS, CORRENTE 10A, TENSÃO 250V, (2P+T/10A-250V), COM PLACA 4"X2" DE DOIS (2) POSTOS, INCLUSIVE FORNECIMENTO, INSTALAÇÃO, SUPORTE, MÓDULO E PLACA</v>
          </cell>
          <cell r="C8733" t="str">
            <v>un</v>
          </cell>
          <cell r="D8733">
            <v>35.08</v>
          </cell>
        </row>
        <row r="8734">
          <cell r="A8734" t="str">
            <v>ED-15768</v>
          </cell>
          <cell r="B8734" t="str">
            <v>CONJUNTO DE UM (1) INTERRUPTOR SIMPLES, CORRENTE 10A, TENSÃO 250V, (10A-250V) E UMA (1) TOMADA PADRÃO, TRÊS (3) POLOS, CORRENTE 20A, TENSÃO 250V, (2P+T/20A-250V), COM PLACA 4"X2" DE DOIS (2) POSTOS, INCLUSIVE FORNECIMENTO, INSTALAÇÃO, SUPORTE, MÓDULO E PLACA</v>
          </cell>
          <cell r="C8734" t="str">
            <v>un</v>
          </cell>
          <cell r="D8734">
            <v>36.14</v>
          </cell>
        </row>
        <row r="8735">
          <cell r="A8735" t="str">
            <v>ED-15778</v>
          </cell>
          <cell r="B8735" t="str">
            <v>CONJUNTO DE UM (1) INTERRUPTORES BIPOLAR SIMPLES, CORRENTE 10A, TENSÃO 250V, (10A-250V), UM (1) INTERRUPTOR PARALELO, CORRENTE 10A, TENSÃO 250V, (10A-250V) E UMA (1) TOMADA PADRÃO, TRÊS (3) POLOS, CORRENTE 10A, TENSÃO 250V, (2P+T/10A-250V), COM PLACA 4"X2" DE TRÊS (3) POSTOS, INCLUSIVE FORNECIMENTO, INSTALAÇÃO, SUPORTE, MÓDULO E PLACA</v>
          </cell>
          <cell r="C8735" t="str">
            <v>un</v>
          </cell>
          <cell r="D8735">
            <v>61.06</v>
          </cell>
        </row>
        <row r="8736">
          <cell r="A8736" t="str">
            <v>ED-15780</v>
          </cell>
          <cell r="B8736" t="str">
            <v>CONJUNTO DE UM (1) INTERRUPTORES BIPOLAR SIMPLES, CORRENTE 10A, TENSÃO 250V, (10A-250V), UM (1) INTERRUPTOR PARALELO, CORRENTE 10A, TENSÃO 250V, (10A-250V) E UMA (1) TOMADA PADRÃO, TRÊS (3) POLOS, CORRENTE 20A, TENSÃO 250V, (2P+T/20A-250V), COM PLACA 4"X2" DE TRÊS (3) POSTOS, INCLUSIVE FORNECIMENTO, INSTALAÇÃO, SUPORTE, MÓDULO E PLACA</v>
          </cell>
          <cell r="C8736" t="str">
            <v>un</v>
          </cell>
          <cell r="D8736">
            <v>62.12</v>
          </cell>
        </row>
        <row r="8737">
          <cell r="A8737" t="str">
            <v>ED-15777</v>
          </cell>
          <cell r="B8737" t="str">
            <v>CONJUNTO DE UM (1) INTERRUPTORES SIMPLES, CORRENTE 10A, TENSÃO 250V, (10A-250V), UM (1) INTERRUPTOR PARALELO, CORRENTE 10A, TENSÃO 250V, (10A-250V) E UMA (1) TOMADA PADRÃO, TRÊS (3) POLOS, CORRENTE 10A, TENSÃO 250V, (2P+T/10A-250V), COM PLACA 4"X2" DE TRÊS (3) POSTOS, INCLUSIVE FORNECIMENTO, INSTALAÇÃO, SUPORTE, MÓDULO E PLACA</v>
          </cell>
          <cell r="C8737" t="str">
            <v>un</v>
          </cell>
          <cell r="D8737">
            <v>48.88</v>
          </cell>
        </row>
        <row r="8738">
          <cell r="A8738" t="str">
            <v>ED-15779</v>
          </cell>
          <cell r="B8738" t="str">
            <v>CONJUNTO DE UM (1) INTERRUPTORES SIMPLES, CORRENTE 10A, TENSÃO 250V, (10A-250V), UM (1) INTERRUPTOR PARALELO, CORRENTE 10A, TENSÃO 250V, (10A-250V) E UMA (1) TOMADA PADRÃO, TRÊS (3) POLOS, CORRENTE 20A, TENSÃO 250V, (2P+T/20A-250V), COM PLACA 4"X2" DE TRÊS (3) POSTOS, INCLUSIVE FORNECIMENTO, INSTALAÇÃO, SUPORTE, MÓDULO E PLACA</v>
          </cell>
          <cell r="C8738" t="str">
            <v>un</v>
          </cell>
          <cell r="D8738">
            <v>49.94</v>
          </cell>
        </row>
        <row r="8739">
          <cell r="A8739" t="str">
            <v>ED-15763</v>
          </cell>
          <cell r="B8739" t="str">
            <v>CONJUNTO DE UM (1) MÓDULO COM FURO PARA SAÍDA DE FIO Ø10MM, COM PLACA 4"X2" DE UM (1) POSTO, INCLUSIVE FORNECIMENTO, INSTALAÇÃO, SUPORTE, MÓDULO E PLACA</v>
          </cell>
          <cell r="C8739" t="str">
            <v>un</v>
          </cell>
          <cell r="D8739">
            <v>10.62</v>
          </cell>
        </row>
        <row r="8740">
          <cell r="A8740" t="str">
            <v>ED-49483</v>
          </cell>
          <cell r="B8740" t="str">
            <v>CONJUNTO DE UMA (1) PLACA CEGA 3"X3", TIPO REDONDA, INCLUSIVE FORNECIMENTO, INSTALAÇÃO, SUPORTE E PLACA</v>
          </cell>
          <cell r="C8740" t="str">
            <v>un</v>
          </cell>
          <cell r="D8740">
            <v>5.68</v>
          </cell>
        </row>
        <row r="8741">
          <cell r="A8741" t="str">
            <v>ED-15764</v>
          </cell>
          <cell r="B8741" t="str">
            <v>CONJUNTO DE UMA (1) PLACA CEGA 4"X2", INCLUSIVE FORNECIMENTO, INSTALAÇÃO, SUPORTE E PLACA</v>
          </cell>
          <cell r="C8741" t="str">
            <v>un</v>
          </cell>
          <cell r="D8741">
            <v>8.74</v>
          </cell>
        </row>
        <row r="8742">
          <cell r="A8742" t="str">
            <v>ED-15781</v>
          </cell>
          <cell r="B8742" t="str">
            <v>CONJUNTO DE UMA (1) PLACA CEGA 4"X4", INCLUSIVE FORNECIMENTO, INSTALAÇÃO, SUPORTE E PLACA</v>
          </cell>
          <cell r="C8742" t="str">
            <v>un</v>
          </cell>
          <cell r="D8742">
            <v>13.32</v>
          </cell>
        </row>
        <row r="8743">
          <cell r="A8743" t="str">
            <v>ED-15753</v>
          </cell>
          <cell r="B8743" t="str">
            <v>CONJUNTO DE UMA (1) TOMADA DE ANTENA (CONECTOR COAXIAL), COM PLACA 4"X2" DE UM (1) POSTO, INCLUSIVE FORNECIMENTO, INSTALAÇÃO, SUPORTE, MÓDULO E PLACA</v>
          </cell>
          <cell r="C8743" t="str">
            <v>un</v>
          </cell>
          <cell r="D8743">
            <v>25.52</v>
          </cell>
        </row>
        <row r="8744">
          <cell r="A8744" t="str">
            <v>ED-15748</v>
          </cell>
          <cell r="B8744" t="str">
            <v>CONJUNTO DE UMA (1) TOMADA PADRÃO, TRÊS (3) POLOS, CORRENTE 10A, TENSÃO 250V, (2P+T/10A-250V), COM PLACA 4"X2" DE UM (1) POSTO, INCLUSIVE FORNECIMENTO, INSTALAÇÃO, SUPORTE, MÓDULO E PLACA</v>
          </cell>
          <cell r="C8744" t="str">
            <v>un</v>
          </cell>
          <cell r="D8744">
            <v>22.5</v>
          </cell>
        </row>
        <row r="8745">
          <cell r="A8745" t="str">
            <v>ED-15761</v>
          </cell>
          <cell r="B8745" t="str">
            <v>CONJUNTO DE UMA (1) TOMADA PADRÃO, TRÊS (3) POLOS, CORRENTE 10A, TENSÃO 250V, (2P+T/10A-250V) E UMA (1) TOMADA PADRÃO, TRÊS (3) POLOS, CORRENTE 20A, TENSÃO 250V, (2P+T/20A-250V), COM PLACA 4"X2" DE DOIS (2) POSTOS, INCLUSIVE FORNECIMENTO, INSTALAÇÃO, SUPORTE, MÓDULO E PLACA</v>
          </cell>
          <cell r="C8745" t="str">
            <v>un</v>
          </cell>
          <cell r="D8745">
            <v>37.49</v>
          </cell>
        </row>
        <row r="8746">
          <cell r="A8746" t="str">
            <v>ED-15792</v>
          </cell>
          <cell r="B8746" t="str">
            <v>CONJUNTO DE UMA (1) TOMADA PADRÃO, TRÊS (3) POLOS, CORRENTE 10A, TENSÃO 250V, (2P+T/10A-250V) E UMA (1) TOMADA PADRÃO, TRÊS (3) POLOS, CORRENTE 20A, TENSÃO 250V, (2P+T/20A-250V), COM PLACA 4"X4" DE DOIS (2) POSTOS, INCLUSIVE FORNECIMENTO, INSTALAÇÃO, SUPORTE, MÓDULO E PLACA</v>
          </cell>
          <cell r="C8746" t="str">
            <v>un</v>
          </cell>
          <cell r="D8746">
            <v>41.28</v>
          </cell>
        </row>
        <row r="8747">
          <cell r="A8747" t="str">
            <v>ED-15758</v>
          </cell>
          <cell r="B8747" t="str">
            <v>CONJUNTO DE UMA (1) TOMADA PADRÃO, TRÊS (3) POLOS, CORRENTE 10A, TENSÃO 250V, (2P+T/10A-250V) E UMA (1) TOMADA USB (CONECTOR USB TIPO A), CORRENTE 1A, TENSÃO 5V, (1A-5V), COM PLACA 4"X2" DE DOIS (2) POSTOS, INCLUSIVE FORNECIMENTO, INSTALAÇÃO, SUPORTE, MÓDULO E PLACA</v>
          </cell>
          <cell r="C8747" t="str">
            <v>un</v>
          </cell>
          <cell r="D8747">
            <v>69.45</v>
          </cell>
        </row>
        <row r="8748">
          <cell r="A8748" t="str">
            <v>ED-15796</v>
          </cell>
          <cell r="B8748" t="str">
            <v>CONJUNTO DE UMA (1) TOMADA PADRÃO, TRÊS (3) POLOS, CORRENTE 10A, TENSÃO 250V, (2P+T/10A-250V) E UMA (1) TOMADA USB (CONECTOR USB TIPO A), CORRENTE 1A, TENSÃO 5V, (1A-5V), COM PLACA 4"X4" DE DOIS (2) POSTOS, INCLUSIVE FORNECIMENTO, INSTALAÇÃO, SUPORTE, MÓDULO E PLACA</v>
          </cell>
          <cell r="C8748" t="str">
            <v>un</v>
          </cell>
          <cell r="D8748">
            <v>73.24</v>
          </cell>
        </row>
        <row r="8749">
          <cell r="A8749" t="str">
            <v>ED-15749</v>
          </cell>
          <cell r="B8749" t="str">
            <v>CONJUNTO DE UMA (1) TOMADA PADRÃO, TRÊS (3) POLOS, CORRENTE 20A, TENSÃO 250V, (2P+T/20A-250V), COM PLACA 4"X2" DE UM (1) POSTO, INCLUSIVE FORNECIMENTO, INSTALAÇÃO, SUPORTE, MÓDULO E PLACA</v>
          </cell>
          <cell r="C8749" t="str">
            <v>un</v>
          </cell>
          <cell r="D8749">
            <v>23.56</v>
          </cell>
        </row>
        <row r="8750">
          <cell r="A8750" t="str">
            <v>ED-15750</v>
          </cell>
          <cell r="B8750" t="str">
            <v>CONJUNTO DE UMA (1) TOMADA PADRÃO VERMELHA, USO ESPECÍFICO, TRÊS (3) POLOS, CORRENTE 20A, TENSÃO 250V, (2P+T/20A-250V), COM PLACA 4"X2" DE UM (1) POSTO, INCLUSIVE FORNECIMENTO, INSTALAÇÃO, SUPORTE, MÓDULO E PLACA</v>
          </cell>
          <cell r="C8750" t="str">
            <v>un</v>
          </cell>
          <cell r="D8750">
            <v>23.83</v>
          </cell>
        </row>
        <row r="8751">
          <cell r="A8751" t="str">
            <v>ED-15754</v>
          </cell>
          <cell r="B8751" t="str">
            <v>CONJUNTO DE UMA (1) TOMADA USB (CONECTOR USB TIPO A), CORRENTE 1A, TENSÃO 5V, (1A-5V), COM PLACA 4"X2" DE UM (1) POSTO, INCLUSIVE FORNECIMENTO, INSTALAÇÃO, SUPORTE, MÓDULO E PLACA</v>
          </cell>
          <cell r="C8751" t="str">
            <v>un</v>
          </cell>
          <cell r="D8751">
            <v>55.52</v>
          </cell>
        </row>
        <row r="8752">
          <cell r="A8752" t="str">
            <v>ED-49115</v>
          </cell>
          <cell r="B8752" t="str">
            <v>CONJUNTO PARA CONDULETE DE 3/4" (20MM) COM UM (1) INTERRUPTOR PARALELO, CORRENTE 10A, TENSÃO 250V, (10A-250V) E PLACA DE UM (1) POSTO, INCLUSIVE FORNECIMENTO, INSTALAÇÃO, SUPORTE, MÓDULO E PLACA, EXCLUSIVE CONDULETE</v>
          </cell>
          <cell r="C8752" t="str">
            <v>un</v>
          </cell>
          <cell r="D8752">
            <v>35.35</v>
          </cell>
        </row>
        <row r="8753">
          <cell r="A8753" t="str">
            <v>ED-49114</v>
          </cell>
          <cell r="B8753" t="str">
            <v>CONJUNTO PARA CONDULETE DE 3/4" (20MM) COM UM (1) INTERRUPTOR SIMPLES, CORRENTE 10A, TENSÃO 250V, (10A-250V) E PLACA DE UM (1) POSTO, INCLUSIVE FORNECIMENTO, INSTALAÇÃO, SUPORTE, MÓDULO E PLACA, EXCLUSIVE CONDULETE</v>
          </cell>
          <cell r="C8753" t="str">
            <v>un</v>
          </cell>
          <cell r="D8753">
            <v>26.33</v>
          </cell>
        </row>
        <row r="8754">
          <cell r="A8754" t="str">
            <v>ED-49116</v>
          </cell>
          <cell r="B8754" t="str">
            <v>CONJUNTO PARA CONDULETE DE 3/4" (20MM) COM UMA (1) TOMADA PADRÃO, TRÊS (3) POLOS, CORRENTE 10A, TENSÃO 250V, (2P+T/10A-250V) E PLACA DE UM (1) POSTO, INCLUSIVE FORNECIMENTO, INSTALAÇÃO, SUPORTE, MÓDULO E PLACA, EXCLUSIVE CONDULETE</v>
          </cell>
          <cell r="C8754" t="str">
            <v>un</v>
          </cell>
          <cell r="D8754">
            <v>30.03</v>
          </cell>
        </row>
        <row r="8755">
          <cell r="A8755" t="str">
            <v>ED-5633</v>
          </cell>
          <cell r="B8755" t="str">
            <v>MÓDULO CEGO, INCLUSIVE FORNECIMENTO E INSTALAÇÃO, EXCLUSIVE PLACA E SUPORTE</v>
          </cell>
          <cell r="C8755" t="str">
            <v>un</v>
          </cell>
          <cell r="D8755">
            <v>1.4</v>
          </cell>
        </row>
        <row r="8756">
          <cell r="A8756" t="str">
            <v>ED-5634</v>
          </cell>
          <cell r="B8756" t="str">
            <v>MÓDULO COM FURO PARA SAÍDA DE FIO Ø 10MM, INCLUSIVE FORNECIMENTO E INSTALAÇÃO, EXCLUSIVE PLACA E SUPORTE</v>
          </cell>
          <cell r="C8756" t="str">
            <v>un</v>
          </cell>
          <cell r="D8756">
            <v>1.65</v>
          </cell>
        </row>
        <row r="8757">
          <cell r="A8757" t="str">
            <v>ED-15726</v>
          </cell>
          <cell r="B8757" t="str">
            <v>MÓDULO INTERRUPTOR BIPOLAR SIMPLES, CORRENTE 10A, TENSÃO 250V, (10A-250V), INCLUSIVE FORNECIMENTO E INSTALAÇÃO, EXCLUSIVE PLACA E SUPORTE</v>
          </cell>
          <cell r="C8757" t="str">
            <v>un</v>
          </cell>
          <cell r="D8757">
            <v>24.36</v>
          </cell>
        </row>
        <row r="8758">
          <cell r="A8758" t="str">
            <v>ED-15712</v>
          </cell>
          <cell r="B8758" t="str">
            <v>MÓDULO INTERRUPTOR INTERMEDIÁRIO, CORRENTE 10A, TENSÃO 250V, (10A-250V), INCLUSIVE FORNECIMENTO E INSTALAÇÃO, EXCLUSIVE PLACA E SUPORTE</v>
          </cell>
          <cell r="C8758" t="str">
            <v>un</v>
          </cell>
          <cell r="D8758">
            <v>28.28</v>
          </cell>
        </row>
        <row r="8759">
          <cell r="A8759" t="str">
            <v>ED-5616</v>
          </cell>
          <cell r="B8759" t="str">
            <v>MÓDULO INTERRUPTOR PARALELO, CORRENTE 10A, TENSÃO 250V, (10A-250V), INCLUSIVE FORNECIMENTO E INSTALAÇÃO, EXCLUSIVE PLACA E SUPORTE</v>
          </cell>
          <cell r="C8759" t="str">
            <v>un</v>
          </cell>
          <cell r="D8759">
            <v>13.45</v>
          </cell>
        </row>
        <row r="8760">
          <cell r="A8760" t="str">
            <v>ED-5615</v>
          </cell>
          <cell r="B8760" t="str">
            <v>MÓDULO INTERRUPTOR SIMPLES, CORRENTE 10A, TENSÃO 250V, (10A-250V), INCLUSIVE FORNECIMENTO E INSTALAÇÃO, EXCLUSIVE PLACA E SUPORTE</v>
          </cell>
          <cell r="C8760" t="str">
            <v>un</v>
          </cell>
          <cell r="D8760">
            <v>12.18</v>
          </cell>
        </row>
        <row r="8761">
          <cell r="A8761" t="str">
            <v>ED-5632</v>
          </cell>
          <cell r="B8761" t="str">
            <v>MÓDULO PARA ANTENA (CONECTOR COAXIAL) PARA CABO COAXIAL DE 75 OHMS, INCLUSIVE FORNECIMENTO E INSTALAÇÃO, EXCLUSIVE PLACA E SUPORTE</v>
          </cell>
          <cell r="C8761" t="str">
            <v>un</v>
          </cell>
          <cell r="D8761">
            <v>16.55</v>
          </cell>
        </row>
        <row r="8762">
          <cell r="A8762" t="str">
            <v>ED-5617</v>
          </cell>
          <cell r="B8762" t="str">
            <v>MÓDULO PULSADOR CAMPAINHA, CORRENTE 10A, TENSÃO 250V, (10A-250V), INCLUSIVE FORNECIMENTO E INSTALAÇÃO, EXCLUSIVE PLACA E SUPORTE</v>
          </cell>
          <cell r="C8762" t="str">
            <v>un</v>
          </cell>
          <cell r="D8762">
            <v>13</v>
          </cell>
        </row>
        <row r="8763">
          <cell r="A8763" t="str">
            <v>ED-5626</v>
          </cell>
          <cell r="B8763" t="str">
            <v>MÓDULO TOMADA PADRÃO, TRÊS (3) POLOS, CORRENTE 10A, TENSÃO 250V, (2P+T/10A-250V), INCLUSIVE FORNECIMENTO E INSTALAÇÃO, EXCLUSIVE PLACA E SUPORTE</v>
          </cell>
          <cell r="C8763" t="str">
            <v>un</v>
          </cell>
          <cell r="D8763">
            <v>13.53</v>
          </cell>
        </row>
        <row r="8764">
          <cell r="A8764" t="str">
            <v>ED-5627</v>
          </cell>
          <cell r="B8764" t="str">
            <v>MÓDULO TOMADA PADRÃO, TRÊS (3) POLOS, CORRENTE 20A, TENSÃO 250V, (2P+T/20A-250V), INCLUSIVE FORNECIMENTO E INSTALAÇÃO, EXCLUSIVE PLACA E SUPORTE</v>
          </cell>
          <cell r="C8764" t="str">
            <v>un</v>
          </cell>
          <cell r="D8764">
            <v>14.59</v>
          </cell>
        </row>
        <row r="8765">
          <cell r="A8765" t="str">
            <v>ED-15727</v>
          </cell>
          <cell r="B8765" t="str">
            <v>MÓDULO TOMADA PADRÃO VERMELHA, USO ESPECÍFICO, TRÊS (3) POLOS, CORRENTE 20A, TENSÃO 250V, (2P+T/20A-250V), INCLUSIVE FORNECIMENTO E INSTALAÇÃO, EXCLUSIVE PLACA E SUPORTE</v>
          </cell>
          <cell r="C8765" t="str">
            <v>un</v>
          </cell>
          <cell r="D8765">
            <v>14.86</v>
          </cell>
        </row>
        <row r="8766">
          <cell r="A8766" t="str">
            <v>ED-5628</v>
          </cell>
          <cell r="B8766" t="str">
            <v>MÓDULO TOMADA USB (CONECTOR USB TIPO A), CORRENTE 1A, TENSÃO 5V, (1A-5V), INCLUSIVE FORNECIMENTO E INSTALAÇÃO, EXCLUSIVE PLACA E SUPORTE</v>
          </cell>
          <cell r="C8766" t="str">
            <v>un</v>
          </cell>
          <cell r="D8766">
            <v>46.55</v>
          </cell>
        </row>
        <row r="8767">
          <cell r="A8767" t="str">
            <v>ED-5618</v>
          </cell>
          <cell r="B8767" t="str">
            <v>PLACA 4"X2" CEGA, INCLUSIVE FORNECIMENTO E INSTALAÇÃO, EXCLUSIVE SUPORTE</v>
          </cell>
          <cell r="C8767" t="str">
            <v>un</v>
          </cell>
          <cell r="D8767">
            <v>3.75</v>
          </cell>
        </row>
        <row r="8768">
          <cell r="A8768" t="str">
            <v>ED-5621</v>
          </cell>
          <cell r="B8768" t="str">
            <v>PLACA 4"X2" PARA DOIS (2) MÓDULOS, INCLUSIVE FORNECIMENTO E INSTALAÇÃO, EXCLUSIVE SUPORTE E MÓDULO</v>
          </cell>
          <cell r="C8768" t="str">
            <v>un</v>
          </cell>
          <cell r="D8768">
            <v>4.38</v>
          </cell>
        </row>
        <row r="8769">
          <cell r="A8769" t="str">
            <v>ED-5622</v>
          </cell>
          <cell r="B8769" t="str">
            <v>PLACA 4"X2" PARA TRÊS (3) MÓDULOS, INCLUSIVE FORNECIMENTO E INSTALAÇÃO, EXCLUSIVE SUPORTE E MÓDULO</v>
          </cell>
          <cell r="C8769" t="str">
            <v>un</v>
          </cell>
          <cell r="D8769">
            <v>4.73</v>
          </cell>
        </row>
        <row r="8770">
          <cell r="A8770" t="str">
            <v>ED-5620</v>
          </cell>
          <cell r="B8770" t="str">
            <v>PLACA 4"X2" PARA UM (1) MÓDULO, INCLUSIVE FORNECIMENTO E INSTALAÇÃO, EXCLUSIVE SUPORTE E MÓDULO</v>
          </cell>
          <cell r="C8770" t="str">
            <v>un</v>
          </cell>
          <cell r="D8770">
            <v>3.98</v>
          </cell>
        </row>
        <row r="8771">
          <cell r="A8771" t="str">
            <v>ED-5619</v>
          </cell>
          <cell r="B8771" t="str">
            <v>PLACA 4"X4" CEGA, INCLUSIVE FORNECIMENTO E INSTALAÇÃO, EXCLUSIVE SUPORTE</v>
          </cell>
          <cell r="C8771" t="str">
            <v>un</v>
          </cell>
          <cell r="D8771">
            <v>5.92</v>
          </cell>
        </row>
        <row r="8772">
          <cell r="A8772" t="str">
            <v>ED-5623</v>
          </cell>
          <cell r="B8772" t="str">
            <v>PLACA 4"X4" PARA DOIS (2) MÓDULOS, INCLUSIVE FORNECIMENTO E INSTALAÇÃO, EXCLUSIVE SUPORTE E MÓDULO</v>
          </cell>
          <cell r="C8772" t="str">
            <v>un</v>
          </cell>
          <cell r="D8772">
            <v>5.76</v>
          </cell>
        </row>
        <row r="8773">
          <cell r="A8773" t="str">
            <v>ED-5624</v>
          </cell>
          <cell r="B8773" t="str">
            <v>PLACA 4"X4" PARA QUATRO (4) MÓDULOS, INCLUSIVE FORNECIMENTO E INSTALAÇÃO, EXCLUSIVE SUPORTE E MÓDULO</v>
          </cell>
          <cell r="C8773" t="str">
            <v>un</v>
          </cell>
          <cell r="D8773">
            <v>5.99</v>
          </cell>
        </row>
        <row r="8774">
          <cell r="A8774" t="str">
            <v>ED-5625</v>
          </cell>
          <cell r="B8774" t="str">
            <v>PLACA 4"X4" PARA SEIS (6) MÓDULOS, INCLUSIVE FORNECIMENTO E INSTALAÇÃO, EXCLUSIVE SUPORTE E MÓDULO</v>
          </cell>
          <cell r="C8774" t="str">
            <v>un</v>
          </cell>
          <cell r="D8774">
            <v>6.12</v>
          </cell>
        </row>
        <row r="8775">
          <cell r="A8775" t="str">
            <v>ED-5614</v>
          </cell>
          <cell r="B8775" t="str">
            <v>SUPORTE PARA PLACA 4"X2" PARA TRÊS (3) MÓDULOS, INCLUSIVE PARAFUSOS PARA FIXAÇÃO, FORNECIMENTO E INSTALAÇÃO, EXCLUSIVE PLACA E MÓDULO</v>
          </cell>
          <cell r="C8775" t="str">
            <v>un</v>
          </cell>
          <cell r="D8775">
            <v>4.99</v>
          </cell>
        </row>
        <row r="8776">
          <cell r="A8776" t="str">
            <v>ED-5613</v>
          </cell>
          <cell r="B8776" t="str">
            <v>SUPORTE PARA PLACA 4"X4" PARA SEIS (6) MÓDULOS, INCLUSIVE PARAFUSOS PARA FIXAÇÃO, FORNECIMENTO E INSTALAÇÃO, EXCLUSIVE PLACA E MÓDULO</v>
          </cell>
          <cell r="C8776" t="str">
            <v>un</v>
          </cell>
          <cell r="D8776">
            <v>7.4</v>
          </cell>
        </row>
        <row r="8777">
          <cell r="A8777" t="str">
            <v>ED-49415</v>
          </cell>
          <cell r="B8777" t="str">
            <v>ELETRODUTO FLEXÍVEL CORRUGADO, PVC, ANTI-CHAMA, DN 32MM (1"), APLICADO EM ALVENARIA, INCLUSIVE RASGO</v>
          </cell>
          <cell r="C8777" t="str">
            <v>m</v>
          </cell>
          <cell r="D8777">
            <v>12.62</v>
          </cell>
        </row>
        <row r="8778">
          <cell r="A8778" t="str">
            <v>ED-17955</v>
          </cell>
          <cell r="B8778" t="str">
            <v>CONDULETE DE ALUMÍNIO, TIPO "B", DIÂMETRO DE SAÍDA 1" (25MM), EXCLUSIVE MÓDULO E PLACA, INCLUSIVE FIXAÇÃO</v>
          </cell>
          <cell r="C8778" t="str">
            <v>un</v>
          </cell>
          <cell r="D8778">
            <v>31.88</v>
          </cell>
        </row>
        <row r="8779">
          <cell r="A8779" t="str">
            <v>ED-17957</v>
          </cell>
          <cell r="B8779" t="str">
            <v>CONDULETE DE ALUMÍNIO, TIPO "B", DIÂMETRO DE SAÍDA 1.1/2" (40MM), EXCLUSIVE MÓDULO E PLACA, INCLUSIVE FIXAÇÃO</v>
          </cell>
          <cell r="C8779" t="str">
            <v>un</v>
          </cell>
          <cell r="D8779">
            <v>53.39</v>
          </cell>
        </row>
        <row r="8780">
          <cell r="A8780" t="str">
            <v>ED-17956</v>
          </cell>
          <cell r="B8780" t="str">
            <v>CONDULETE DE ALUMÍNIO, TIPO "B", DIÂMETRO DE SAÍDA 1.1/4" (32MM), EXCLUSIVE MÓDULO E PLACA, INCLUSIVE FIXAÇÃO</v>
          </cell>
          <cell r="C8780" t="str">
            <v>un</v>
          </cell>
          <cell r="D8780">
            <v>43.38</v>
          </cell>
        </row>
        <row r="8781">
          <cell r="A8781" t="str">
            <v>ED-17958</v>
          </cell>
          <cell r="B8781" t="str">
            <v>CONDULETE DE ALUMÍNIO, TIPO "B", DIÂMETRO DE SAÍDA 2" (50MM), EXCLUSIVE MÓDULO E PLACA, INCLUSIVE FIXAÇÃO</v>
          </cell>
          <cell r="C8781" t="str">
            <v>un</v>
          </cell>
          <cell r="D8781">
            <v>69.49</v>
          </cell>
        </row>
        <row r="8782">
          <cell r="A8782" t="str">
            <v>ED-17954</v>
          </cell>
          <cell r="B8782" t="str">
            <v>CONDULETE DE ALUMÍNIO, TIPO "B", DIÂMETRO DE SAÍDA 3/4" (20MM), EXCLUSIVE MÓDULO E PLACA, INCLUSIVE FIXAÇÃO</v>
          </cell>
          <cell r="C8782" t="str">
            <v>un</v>
          </cell>
          <cell r="D8782">
            <v>27.95</v>
          </cell>
        </row>
        <row r="8783">
          <cell r="A8783" t="str">
            <v>ED-3021</v>
          </cell>
          <cell r="B8783" t="str">
            <v>CONDULETE DE ALUMÍNIO, TIPO "B" OU "E", DIÂMETRO DE SAÍDA 1" (25MM), EXCLUSIVE INSTALAÇÃO, MÓDULO E PLACA (FORNECIMENTO)</v>
          </cell>
          <cell r="C8783" t="str">
            <v>un</v>
          </cell>
          <cell r="D8783">
            <v>14.43</v>
          </cell>
        </row>
        <row r="8784">
          <cell r="A8784" t="str">
            <v>ED-2922</v>
          </cell>
          <cell r="B8784" t="str">
            <v>CONDULETE DE ALUMÍNIO, TIPO "B" OU "E", DIÂMETRO DE SAÍDA 1.1/2" (40MM), EXCLUSIVE INSTALAÇÃO, MÓDULO E PLACA (FORNECIMENTO)</v>
          </cell>
          <cell r="C8784" t="str">
            <v>un</v>
          </cell>
          <cell r="D8784">
            <v>35.94</v>
          </cell>
        </row>
        <row r="8785">
          <cell r="A8785" t="str">
            <v>ED-2926</v>
          </cell>
          <cell r="B8785" t="str">
            <v>CONDULETE DE ALUMÍNIO, TIPO "B" OU "E", DIÂMETRO DE SAÍDA 1.1/4" (32MM), EXCLUSIVE INSTALAÇÃO, MÓDULO E PLACA (FORNECIMENTO)</v>
          </cell>
          <cell r="C8785" t="str">
            <v>un</v>
          </cell>
          <cell r="D8785">
            <v>25.93</v>
          </cell>
        </row>
        <row r="8786">
          <cell r="A8786" t="str">
            <v>ED-2924</v>
          </cell>
          <cell r="B8786" t="str">
            <v>CONDULETE DE ALUMÍNIO, TIPO "B" OU "E", DIÂMETRO DE SAÍDA 2" (50MM), EXCLUSIVE INSTALAÇÃO, MÓDULO E PLACA (FORNECIMENTO)</v>
          </cell>
          <cell r="C8786" t="str">
            <v>un</v>
          </cell>
          <cell r="D8786">
            <v>52.04</v>
          </cell>
        </row>
        <row r="8787">
          <cell r="A8787" t="str">
            <v>ED-2930</v>
          </cell>
          <cell r="B8787" t="str">
            <v>CONDULETE DE ALUMÍNIO, TIPO "B" OU "E", DIÂMETRO DE SAÍDA 3/4" (20MM), EXCLUSIVE INSTALAÇÃO, MÓDULO E PLACA (FORNECIMENTO)</v>
          </cell>
          <cell r="C8787" t="str">
            <v>un</v>
          </cell>
          <cell r="D8787">
            <v>10.5</v>
          </cell>
        </row>
        <row r="8788">
          <cell r="A8788" t="str">
            <v>ED-49071</v>
          </cell>
          <cell r="B8788" t="str">
            <v>CONDULETE DE ALUMÍNIO, TIPO "C", DIÂMETRO DE SAÍDA 1" (25MM), EXCLUSIVE MÓDULO E PLACA, INCLUSIVE FIXAÇÃO</v>
          </cell>
          <cell r="C8788" t="str">
            <v>un</v>
          </cell>
          <cell r="D8788">
            <v>34.24</v>
          </cell>
        </row>
        <row r="8789">
          <cell r="A8789" t="str">
            <v>ED-49073</v>
          </cell>
          <cell r="B8789" t="str">
            <v>CONDULETE DE ALUMÍNIO, TIPO "C", DIÂMETRO DE SAÍDA 1.1/2" (40MM), EXCLUSIVE MÓDULO E PLACA, INCLUSIVE FIXAÇÃO</v>
          </cell>
          <cell r="C8789" t="str">
            <v>un</v>
          </cell>
          <cell r="D8789">
            <v>58.92</v>
          </cell>
        </row>
        <row r="8790">
          <cell r="A8790" t="str">
            <v>ED-49072</v>
          </cell>
          <cell r="B8790" t="str">
            <v>CONDULETE DE ALUMÍNIO, TIPO "C", DIÂMETRO DE SAÍDA 1.1/4" (32MM), EXCLUSIVE MÓDULO E PLACA, INCLUSIVE FIXAÇÃO</v>
          </cell>
          <cell r="C8790" t="str">
            <v>un</v>
          </cell>
          <cell r="D8790">
            <v>48</v>
          </cell>
        </row>
        <row r="8791">
          <cell r="A8791" t="str">
            <v>ED-49074</v>
          </cell>
          <cell r="B8791" t="str">
            <v>CONDULETE DE ALUMÍNIO, TIPO "C", DIÂMETRO DE SAÍDA 2" (50MM), EXCLUSIVE MÓDULO E PLACA, INCLUSIVE FIXAÇÃO</v>
          </cell>
          <cell r="C8791" t="str">
            <v>un</v>
          </cell>
          <cell r="D8791">
            <v>76.6</v>
          </cell>
        </row>
        <row r="8792">
          <cell r="A8792" t="str">
            <v>ED-49070</v>
          </cell>
          <cell r="B8792" t="str">
            <v>CONDULETE DE ALUMÍNIO, TIPO "C", DIÂMETRO DE SAÍDA 3/4" (20MM), EXCLUSIVE MÓDULO E PLACA, INCLUSIVE FIXAÇÃO</v>
          </cell>
          <cell r="C8792" t="str">
            <v>un</v>
          </cell>
          <cell r="D8792">
            <v>29.91</v>
          </cell>
        </row>
        <row r="8793">
          <cell r="A8793" t="str">
            <v>ED-2915</v>
          </cell>
          <cell r="B8793" t="str">
            <v>CONDULETE DE ALUMÍNIO, TIPO "C" OU "LB" OU "LL" OU "LR", DIÂMETRO DE SAÍDA 1" (25MM), EXCLUSIVE INSTALAÇÃO, MÓDULO E PLACA (FORNECIMENTO)</v>
          </cell>
          <cell r="C8793" t="str">
            <v>un</v>
          </cell>
          <cell r="D8793">
            <v>16.79</v>
          </cell>
        </row>
        <row r="8794">
          <cell r="A8794" t="str">
            <v>ED-4121</v>
          </cell>
          <cell r="B8794" t="str">
            <v>CONDULETE DE ALUMÍNIO, TIPO "C" OU "LB" OU "LL" OU "LR", DIÂMETRO DE SAÍDA 1.1/2" (40MM), EXCLUSIVE INSTALAÇÃO, MÓDULO E PLACA (FORNECIMENTO)</v>
          </cell>
          <cell r="C8794" t="str">
            <v>un</v>
          </cell>
          <cell r="D8794">
            <v>41.47</v>
          </cell>
        </row>
        <row r="8795">
          <cell r="A8795" t="str">
            <v>ED-2925</v>
          </cell>
          <cell r="B8795" t="str">
            <v>CONDULETE DE ALUMÍNIO, TIPO "C" OU "LB" OU "LL" OU "LR", DIÂMETRO DE SAÍDA 1.1/4" (32MM), EXCLUSIVE INSTALAÇÃO, MÓDULO E PLACA (FORNECIMENTO)</v>
          </cell>
          <cell r="C8795" t="str">
            <v>un</v>
          </cell>
          <cell r="D8795">
            <v>30.55</v>
          </cell>
        </row>
        <row r="8796">
          <cell r="A8796" t="str">
            <v>ED-4498</v>
          </cell>
          <cell r="B8796" t="str">
            <v>CONDULETE DE ALUMÍNIO, TIPO "C" OU "LB" OU "LL" OU "LR", DIÂMETRO DE SAÍDA 2" (50MM), EXCLUSIVE INSTALAÇÃO, MÓDULO E PLACA (FORNECIMENTO)</v>
          </cell>
          <cell r="C8796" t="str">
            <v>un</v>
          </cell>
          <cell r="D8796">
            <v>59.15</v>
          </cell>
        </row>
        <row r="8797">
          <cell r="A8797" t="str">
            <v>ED-2923</v>
          </cell>
          <cell r="B8797" t="str">
            <v>CONDULETE DE ALUMÍNIO, TIPO "C" OU "LB" OU "LL" OU "LR", DIÂMETRO DE SAÍDA 3/4" (20MM), EXCLUSIVE INSTALAÇÃO, MÓDULO E PLACA (FORNECIMENTO)</v>
          </cell>
          <cell r="C8797" t="str">
            <v>un</v>
          </cell>
          <cell r="D8797">
            <v>12.46</v>
          </cell>
        </row>
        <row r="8798">
          <cell r="A8798" t="str">
            <v>ED-49080</v>
          </cell>
          <cell r="B8798" t="str">
            <v>CONDULETE DE ALUMÍNIO, TIPO "E", DIÂMETRO DE SAÍDA 1" (25MM), EXCLUSIVE MÓDULO E PLACA, INCLUSIVE FIXAÇÃO</v>
          </cell>
          <cell r="C8798" t="str">
            <v>un</v>
          </cell>
          <cell r="D8798">
            <v>31.88</v>
          </cell>
        </row>
        <row r="8799">
          <cell r="A8799" t="str">
            <v>ED-49082</v>
          </cell>
          <cell r="B8799" t="str">
            <v>CONDULETE DE ALUMÍNIO, TIPO "E", DIÂMETRO DE SAÍDA 1.1/2" (40MM), EXCLUSIVE MÓDULO E PLACA, INCLUSIVE FIXAÇÃO</v>
          </cell>
          <cell r="C8799" t="str">
            <v>un</v>
          </cell>
          <cell r="D8799">
            <v>53.39</v>
          </cell>
        </row>
        <row r="8800">
          <cell r="A8800" t="str">
            <v>ED-49081</v>
          </cell>
          <cell r="B8800" t="str">
            <v>CONDULETE DE ALUMÍNIO, TIPO "E", DIÂMETRO DE SAÍDA 1.1/4" (32MM), EXCLUSIVE MÓDULO E PLACA, INCLUSIVE FIXAÇÃO</v>
          </cell>
          <cell r="C8800" t="str">
            <v>un</v>
          </cell>
          <cell r="D8800">
            <v>43.38</v>
          </cell>
        </row>
        <row r="8801">
          <cell r="A8801" t="str">
            <v>ED-49083</v>
          </cell>
          <cell r="B8801" t="str">
            <v>CONDULETE DE ALUMÍNIO, TIPO "E", DIÂMETRO DE SAÍDA 2" (50MM), EXCLUSIVE MÓDULO E PLACA, INCLUSIVE FIXAÇÃO</v>
          </cell>
          <cell r="C8801" t="str">
            <v>un</v>
          </cell>
          <cell r="D8801">
            <v>69.49</v>
          </cell>
        </row>
        <row r="8802">
          <cell r="A8802" t="str">
            <v>ED-49079</v>
          </cell>
          <cell r="B8802" t="str">
            <v>CONDULETE DE ALUMÍNIO, TIPO "E", DIÂMETRO DE SAÍDA 3/4" (20MM), EXCLUSIVE MÓDULO E PLACA, INCLUSIVE FIXAÇÃO</v>
          </cell>
          <cell r="C8802" t="str">
            <v>un</v>
          </cell>
          <cell r="D8802">
            <v>27.95</v>
          </cell>
        </row>
        <row r="8803">
          <cell r="A8803" t="str">
            <v>ED-17960</v>
          </cell>
          <cell r="B8803" t="str">
            <v>CONDULETE DE ALUMÍNIO, TIPO "LB", DIÂMETRO DE SAÍDA 1" (25MM), EXCLUSIVE MÓDULO E PLACA, INCLUSIVE FIXAÇÃO</v>
          </cell>
          <cell r="C8803" t="str">
            <v>un</v>
          </cell>
          <cell r="D8803">
            <v>34.24</v>
          </cell>
        </row>
        <row r="8804">
          <cell r="A8804" t="str">
            <v>ED-17962</v>
          </cell>
          <cell r="B8804" t="str">
            <v>CONDULETE DE ALUMÍNIO, TIPO "LB", DIÂMETRO DE SAÍDA 1.1/2" (40MM), EXCLUSIVE MÓDULO E PLACA, INCLUSIVE FIXAÇÃO</v>
          </cell>
          <cell r="C8804" t="str">
            <v>un</v>
          </cell>
          <cell r="D8804">
            <v>58.92</v>
          </cell>
        </row>
        <row r="8805">
          <cell r="A8805" t="str">
            <v>ED-17961</v>
          </cell>
          <cell r="B8805" t="str">
            <v>CONDULETE DE ALUMÍNIO, TIPO "LB", DIÂMETRO DE SAÍDA 1.1/4" (32MM), EXCLUSIVE MÓDULO E PLACA, INCLUSIVE FIXAÇÃO</v>
          </cell>
          <cell r="C8805" t="str">
            <v>un</v>
          </cell>
          <cell r="D8805">
            <v>48</v>
          </cell>
        </row>
        <row r="8806">
          <cell r="A8806" t="str">
            <v>ED-17963</v>
          </cell>
          <cell r="B8806" t="str">
            <v>CONDULETE DE ALUMÍNIO, TIPO "LB", DIÂMETRO DE SAÍDA 2" (50MM), EXCLUSIVE MÓDULO E PLACA, INCLUSIVE FIXAÇÃO</v>
          </cell>
          <cell r="C8806" t="str">
            <v>un</v>
          </cell>
          <cell r="D8806">
            <v>76.6</v>
          </cell>
        </row>
        <row r="8807">
          <cell r="A8807" t="str">
            <v>ED-17959</v>
          </cell>
          <cell r="B8807" t="str">
            <v>CONDULETE DE ALUMÍNIO, TIPO "LB", DIÂMETRO DE SAÍDA 3/4" (20MM), EXCLUSIVE MÓDULO E PLACA, INCLUSIVE FIXAÇÃO</v>
          </cell>
          <cell r="C8807" t="str">
            <v>un</v>
          </cell>
          <cell r="D8807">
            <v>29.91</v>
          </cell>
        </row>
        <row r="8808">
          <cell r="A8808" t="str">
            <v>ED-49122</v>
          </cell>
          <cell r="B8808" t="str">
            <v>CONDULETE DE ALUMÍNIO, TIPO "LL", DIÂMETRO DE SAÍDA 1" (25MM), EXCLUSIVE MÓDULO E PLACA, INCLUSIVE FIXAÇÃO</v>
          </cell>
          <cell r="C8808" t="str">
            <v>un</v>
          </cell>
          <cell r="D8808">
            <v>34.24</v>
          </cell>
        </row>
        <row r="8809">
          <cell r="A8809" t="str">
            <v>ED-49124</v>
          </cell>
          <cell r="B8809" t="str">
            <v>CONDULETE DE ALUMÍNIO, TIPO "LL", DIÂMETRO DE SAÍDA 1.1/2" (40MM), EXCLUSIVE MÓDULO E PLACA, INCLUSIVE FIXAÇÃO</v>
          </cell>
          <cell r="C8809" t="str">
            <v>un</v>
          </cell>
          <cell r="D8809">
            <v>58.92</v>
          </cell>
        </row>
        <row r="8810">
          <cell r="A8810" t="str">
            <v>ED-49123</v>
          </cell>
          <cell r="B8810" t="str">
            <v>CONDULETE DE ALUMÍNIO, TIPO "LL", DIÂMETRO DE SAÍDA 1.1/4" (32MM), EXCLUSIVE MÓDULO E PLACA, INCLUSIVE FIXAÇÃO</v>
          </cell>
          <cell r="C8810" t="str">
            <v>un</v>
          </cell>
          <cell r="D8810">
            <v>48</v>
          </cell>
        </row>
        <row r="8811">
          <cell r="A8811" t="str">
            <v>ED-49125</v>
          </cell>
          <cell r="B8811" t="str">
            <v>CONDULETE DE ALUMÍNIO, TIPO "LL", DIÂMETRO DE SAÍDA 2" (50MM), EXCLUSIVE MÓDULO E PLACA, INCLUSIVE FIXAÇÃO</v>
          </cell>
          <cell r="C8811" t="str">
            <v>un</v>
          </cell>
          <cell r="D8811">
            <v>76.6</v>
          </cell>
        </row>
        <row r="8812">
          <cell r="A8812" t="str">
            <v>ED-49121</v>
          </cell>
          <cell r="B8812" t="str">
            <v>CONDULETE DE ALUMÍNIO, TIPO "LL", DIÂMETRO DE SAÍDA 3/4" (20MM), EXCLUSIVE MÓDULO E PLACA, INCLUSIVE FIXAÇÃO</v>
          </cell>
          <cell r="C8812" t="str">
            <v>un</v>
          </cell>
          <cell r="D8812">
            <v>29.91</v>
          </cell>
        </row>
        <row r="8813">
          <cell r="A8813" t="str">
            <v>ED-49107</v>
          </cell>
          <cell r="B8813" t="str">
            <v>CONDULETE DE ALUMÍNIO, TIPO "LR", DIÂMETRO DE SAÍDA 1" (25MM), EXCLUSIVE MÓDULO E PLACA, INCLUSIVE FIXAÇÃO</v>
          </cell>
          <cell r="C8813" t="str">
            <v>un</v>
          </cell>
          <cell r="D8813">
            <v>34.24</v>
          </cell>
        </row>
        <row r="8814">
          <cell r="A8814" t="str">
            <v>ED-49109</v>
          </cell>
          <cell r="B8814" t="str">
            <v>CONDULETE DE ALUMÍNIO, TIPO "LR", DIÂMETRO DE SAÍDA 1.1/2" (40MM), EXCLUSIVE MÓDULO E PLACA, INCLUSIVE FIXAÇÃO</v>
          </cell>
          <cell r="C8814" t="str">
            <v>un</v>
          </cell>
          <cell r="D8814">
            <v>58.92</v>
          </cell>
        </row>
        <row r="8815">
          <cell r="A8815" t="str">
            <v>ED-49108</v>
          </cell>
          <cell r="B8815" t="str">
            <v>CONDULETE DE ALUMÍNIO, TIPO "LR", DIÂMETRO DE SAÍDA 1.1/4" (32MM), EXCLUSIVE MÓDULO E PLACA, INCLUSIVE FIXAÇÃO</v>
          </cell>
          <cell r="C8815" t="str">
            <v>un</v>
          </cell>
          <cell r="D8815">
            <v>48</v>
          </cell>
        </row>
        <row r="8816">
          <cell r="A8816" t="str">
            <v>ED-49110</v>
          </cell>
          <cell r="B8816" t="str">
            <v>CONDULETE DE ALUMÍNIO, TIPO "LR", DIÂMETRO DE SAÍDA 2" (50MM), EXCLUSIVE MÓDULO E PLACA, INCLUSIVE FIXAÇÃO</v>
          </cell>
          <cell r="C8816" t="str">
            <v>un</v>
          </cell>
          <cell r="D8816">
            <v>76.6</v>
          </cell>
        </row>
        <row r="8817">
          <cell r="A8817" t="str">
            <v>ED-49106</v>
          </cell>
          <cell r="B8817" t="str">
            <v>CONDULETE DE ALUMÍNIO, TIPO "LR", DIÂMETRO DE SAÍDA 3/4" (20MM), EXCLUSIVE MÓDULO E PLACA, INCLUSIVE FIXAÇÃO</v>
          </cell>
          <cell r="C8817" t="str">
            <v>un</v>
          </cell>
          <cell r="D8817">
            <v>29.91</v>
          </cell>
        </row>
        <row r="8818">
          <cell r="A8818" t="str">
            <v>ED-49089</v>
          </cell>
          <cell r="B8818" t="str">
            <v>CONDULETE DE ALUMÍNIO, TIPO "T", DIÂMETRO DE SAÍDA 1" (25MM), EXCLUSIVE MÓDULO E PLACA, INCLUSIVE FIXAÇÃO</v>
          </cell>
          <cell r="C8818" t="str">
            <v>un</v>
          </cell>
          <cell r="D8818">
            <v>36.6</v>
          </cell>
        </row>
        <row r="8819">
          <cell r="A8819" t="str">
            <v>ED-49091</v>
          </cell>
          <cell r="B8819" t="str">
            <v>CONDULETE DE ALUMÍNIO, TIPO "T", DIÂMETRO DE SAÍDA 1.1/2" (40MM), EXCLUSIVE MÓDULO E PLACA, INCLUSIVE FIXAÇÃO</v>
          </cell>
          <cell r="C8819" t="str">
            <v>un</v>
          </cell>
          <cell r="D8819">
            <v>64.45</v>
          </cell>
        </row>
        <row r="8820">
          <cell r="A8820" t="str">
            <v>ED-49090</v>
          </cell>
          <cell r="B8820" t="str">
            <v>CONDULETE DE ALUMÍNIO, TIPO "T", DIÂMETRO DE SAÍDA 1.1/4" (32MM), EXCLUSIVE MÓDULO E PLACA, INCLUSIVE FIXAÇÃO</v>
          </cell>
          <cell r="C8820" t="str">
            <v>un</v>
          </cell>
          <cell r="D8820">
            <v>52.62</v>
          </cell>
        </row>
        <row r="8821">
          <cell r="A8821" t="str">
            <v>ED-49092</v>
          </cell>
          <cell r="B8821" t="str">
            <v>CONDULETE DE ALUMÍNIO, TIPO "T", DIÂMETRO DE SAÍDA 2" (50MM), EXCLUSIVE MÓDULO E PLACA, INCLUSIVE FIXAÇÃO</v>
          </cell>
          <cell r="C8821" t="str">
            <v>un</v>
          </cell>
          <cell r="D8821">
            <v>83.71</v>
          </cell>
        </row>
        <row r="8822">
          <cell r="A8822" t="str">
            <v>ED-49088</v>
          </cell>
          <cell r="B8822" t="str">
            <v>CONDULETE DE ALUMÍNIO, TIPO "T", DIÂMETRO DE SAÍDA 3/4" (20MM), EXCLUSIVE MÓDULO E PLACA, INCLUSIVE FIXAÇÃO</v>
          </cell>
          <cell r="C8822" t="str">
            <v>un</v>
          </cell>
          <cell r="D8822">
            <v>31.87</v>
          </cell>
        </row>
        <row r="8823">
          <cell r="A8823" t="str">
            <v>ED-17969</v>
          </cell>
          <cell r="B8823" t="str">
            <v>CONDULETE DE ALUMÍNIO, TIPO "T" OU "TB", DIÂMETRO DE SAÍDA 1" (25MM), EXCLUSIVE INSTALAÇÃO, MÓDULO E PLACA (FORNECIMENTO)</v>
          </cell>
          <cell r="C8823" t="str">
            <v>un</v>
          </cell>
          <cell r="D8823">
            <v>19.15</v>
          </cell>
        </row>
        <row r="8824">
          <cell r="A8824" t="str">
            <v>ED-17971</v>
          </cell>
          <cell r="B8824" t="str">
            <v>CONDULETE DE ALUMÍNIO, TIPO "T" OU "TB", DIÂMETRO DE SAÍDA 1.1/2" (40MM), EXCLUSIVE INSTALAÇÃO, MÓDULO E PLACA (FORNECIMENTO)</v>
          </cell>
          <cell r="C8824" t="str">
            <v>un</v>
          </cell>
          <cell r="D8824">
            <v>47</v>
          </cell>
        </row>
        <row r="8825">
          <cell r="A8825" t="str">
            <v>ED-17970</v>
          </cell>
          <cell r="B8825" t="str">
            <v>CONDULETE DE ALUMÍNIO, TIPO "T" OU "TB", DIÂMETRO DE SAÍDA 1.1/4" (32MM), EXCLUSIVE INSTALAÇÃO, MÓDULO E PLACA (FORNECIMENTO)</v>
          </cell>
          <cell r="C8825" t="str">
            <v>un</v>
          </cell>
          <cell r="D8825">
            <v>35.17</v>
          </cell>
        </row>
        <row r="8826">
          <cell r="A8826" t="str">
            <v>ED-17972</v>
          </cell>
          <cell r="B8826" t="str">
            <v>CONDULETE DE ALUMÍNIO, TIPO "T" OU "TB", DIÂMETRO DE SAÍDA 2" (50MM), EXCLUSIVE INSTALAÇÃO, MÓDULO E PLACA (FORNECIMENTO)</v>
          </cell>
          <cell r="C8826" t="str">
            <v>un</v>
          </cell>
          <cell r="D8826">
            <v>66.26</v>
          </cell>
        </row>
        <row r="8827">
          <cell r="A8827" t="str">
            <v>ED-4499</v>
          </cell>
          <cell r="B8827" t="str">
            <v>CONDULETE DE ALUMÍNIO, TIPO "T" OU "TB", DIÂMETRO DE SAÍDA 3/4" (20MM), EXCLUSIVE INSTALAÇÃO, MÓDULO E PLACA (FORNECIMENTO)</v>
          </cell>
          <cell r="C8827" t="str">
            <v>un</v>
          </cell>
          <cell r="D8827">
            <v>14.42</v>
          </cell>
        </row>
        <row r="8828">
          <cell r="A8828" t="str">
            <v>ED-17965</v>
          </cell>
          <cell r="B8828" t="str">
            <v>CONDULETE DE ALUMÍNIO, TIPO "TB", DIÂMETRO DE SAÍDA 1" (25MM), EXCLUSIVE MÓDULO E PLACA, INCLUSIVE FIXAÇÃO</v>
          </cell>
          <cell r="C8828" t="str">
            <v>un</v>
          </cell>
          <cell r="D8828">
            <v>36.6</v>
          </cell>
        </row>
        <row r="8829">
          <cell r="A8829" t="str">
            <v>ED-17967</v>
          </cell>
          <cell r="B8829" t="str">
            <v>CONDULETE DE ALUMÍNIO, TIPO "TB", DIÂMETRO DE SAÍDA 1.1/2" (40MM), EXCLUSIVE MÓDULO E PLACA, INCLUSIVE FIXAÇÃO</v>
          </cell>
          <cell r="C8829" t="str">
            <v>un</v>
          </cell>
          <cell r="D8829">
            <v>64.45</v>
          </cell>
        </row>
        <row r="8830">
          <cell r="A8830" t="str">
            <v>ED-17966</v>
          </cell>
          <cell r="B8830" t="str">
            <v>CONDULETE DE ALUMÍNIO, TIPO "TB", DIÂMETRO DE SAÍDA 1.1/4" (32MM), EXCLUSIVE MÓDULO E PLACA, INCLUSIVE FIXAÇÃO</v>
          </cell>
          <cell r="C8830" t="str">
            <v>un</v>
          </cell>
          <cell r="D8830">
            <v>52.62</v>
          </cell>
        </row>
        <row r="8831">
          <cell r="A8831" t="str">
            <v>ED-17968</v>
          </cell>
          <cell r="B8831" t="str">
            <v>CONDULETE DE ALUMÍNIO, TIPO "TB", DIÂMETRO DE SAÍDA 2" (50MM), EXCLUSIVE MÓDULO E PLACA, INCLUSIVE FIXAÇÃO</v>
          </cell>
          <cell r="C8831" t="str">
            <v>un</v>
          </cell>
          <cell r="D8831">
            <v>83.71</v>
          </cell>
        </row>
        <row r="8832">
          <cell r="A8832" t="str">
            <v>ED-17964</v>
          </cell>
          <cell r="B8832" t="str">
            <v>CONDULETE DE ALUMÍNIO, TIPO "TB", DIÂMETRO DE SAÍDA 3/4" (20MM), EXCLUSIVE MÓDULO E PLACA, INCLUSIVE FIXAÇÃO</v>
          </cell>
          <cell r="C8832" t="str">
            <v>un</v>
          </cell>
          <cell r="D8832">
            <v>31.87</v>
          </cell>
        </row>
        <row r="8833">
          <cell r="A8833" t="str">
            <v>ED-17974</v>
          </cell>
          <cell r="B8833" t="str">
            <v>CONDULETE DE ALUMÍNIO, TIPO "X", DIÂMETRO DE SAÍDA 1" (25MM), EXCLUSIVE INSTALAÇÃO, MÓDULO E PLACA (FORNECIMENTO)</v>
          </cell>
          <cell r="C8833" t="str">
            <v>un</v>
          </cell>
          <cell r="D8833">
            <v>21.51</v>
          </cell>
        </row>
        <row r="8834">
          <cell r="A8834" t="str">
            <v>ED-49098</v>
          </cell>
          <cell r="B8834" t="str">
            <v>CONDULETE DE ALUMÍNIO, TIPO "X", DIÂMETRO DE SAÍDA 1" (25MM), EXCLUSIVE MÓDULO E PLACA, INCLUSIVE FIXAÇÃO</v>
          </cell>
          <cell r="C8834" t="str">
            <v>un</v>
          </cell>
          <cell r="D8834">
            <v>38.96</v>
          </cell>
        </row>
        <row r="8835">
          <cell r="A8835" t="str">
            <v>ED-17976</v>
          </cell>
          <cell r="B8835" t="str">
            <v>CONDULETE DE ALUMÍNIO, TIPO "X", DIÂMETRO DE SAÍDA 1.1/2" (40MM), EXCLUSIVE INSTALAÇÃO, MÓDULO E PLACA (FORNECIMENTO)</v>
          </cell>
          <cell r="C8835" t="str">
            <v>un</v>
          </cell>
          <cell r="D8835">
            <v>52.53</v>
          </cell>
        </row>
        <row r="8836">
          <cell r="A8836" t="str">
            <v>ED-49100</v>
          </cell>
          <cell r="B8836" t="str">
            <v>CONDULETE DE ALUMÍNIO, TIPO "X", DIÂMETRO DE SAÍDA 1.1/2" (40MM), EXCLUSIVE MÓDULO E PLACA, INCLUSIVE FIXAÇÃO</v>
          </cell>
          <cell r="C8836" t="str">
            <v>un</v>
          </cell>
          <cell r="D8836">
            <v>69.98</v>
          </cell>
        </row>
        <row r="8837">
          <cell r="A8837" t="str">
            <v>ED-17975</v>
          </cell>
          <cell r="B8837" t="str">
            <v>CONDULETE DE ALUMÍNIO, TIPO "X", DIÂMETRO DE SAÍDA 1.1/4" (32MM), EXCLUSIVE INSTALAÇÃO, MÓDULO E PLACA (FORNECIMENTO)</v>
          </cell>
          <cell r="C8837" t="str">
            <v>un</v>
          </cell>
          <cell r="D8837">
            <v>39.79</v>
          </cell>
        </row>
        <row r="8838">
          <cell r="A8838" t="str">
            <v>ED-49099</v>
          </cell>
          <cell r="B8838" t="str">
            <v>CONDULETE DE ALUMÍNIO, TIPO "X", DIÂMETRO DE SAÍDA 1.1/4" (32MM), EXCLUSIVE MÓDULO E PLACA, INCLUSIVE FIXAÇÃO</v>
          </cell>
          <cell r="C8838" t="str">
            <v>un</v>
          </cell>
          <cell r="D8838">
            <v>57.24</v>
          </cell>
        </row>
        <row r="8839">
          <cell r="A8839" t="str">
            <v>ED-17977</v>
          </cell>
          <cell r="B8839" t="str">
            <v>CONDULETE DE ALUMÍNIO, TIPO "X", DIÂMETRO DE SAÍDA 2" (50MM), EXCLUSIVE INSTALAÇÃO, MÓDULO E PLACA (FORNECIMENTO)</v>
          </cell>
          <cell r="C8839" t="str">
            <v>un</v>
          </cell>
          <cell r="D8839">
            <v>73.37</v>
          </cell>
        </row>
        <row r="8840">
          <cell r="A8840" t="str">
            <v>ED-49101</v>
          </cell>
          <cell r="B8840" t="str">
            <v>CONDULETE DE ALUMÍNIO, TIPO "X", DIÂMETRO DE SAÍDA 2" (50MM), EXCLUSIVE MÓDULO E PLACA, INCLUSIVE FIXAÇÃO</v>
          </cell>
          <cell r="C8840" t="str">
            <v>un</v>
          </cell>
          <cell r="D8840">
            <v>90.82</v>
          </cell>
        </row>
        <row r="8841">
          <cell r="A8841" t="str">
            <v>ED-17973</v>
          </cell>
          <cell r="B8841" t="str">
            <v>CONDULETE DE ALUMÍNIO, TIPO "X", DIÂMETRO DE SAÍDA 3/4" (20MM), EXCLUSIVE INSTALAÇÃO, MÓDULO E PLACA (FORNECIMENTO)</v>
          </cell>
          <cell r="C8841" t="str">
            <v>un</v>
          </cell>
          <cell r="D8841">
            <v>16.38</v>
          </cell>
        </row>
        <row r="8842">
          <cell r="A8842" t="str">
            <v>ED-49097</v>
          </cell>
          <cell r="B8842" t="str">
            <v>CONDULETE DE ALUMÍNIO, TIPO "X", DIÂMETRO DE SAÍDA 3/4" (20MM), EXCLUSIVE MÓDULO E PLACA, INCLUSIVE FIXAÇÃO</v>
          </cell>
          <cell r="C8842" t="str">
            <v>un</v>
          </cell>
          <cell r="D8842">
            <v>33.83</v>
          </cell>
        </row>
        <row r="8843">
          <cell r="A8843" t="str">
            <v>ED-17985</v>
          </cell>
          <cell r="B8843" t="str">
            <v>CONJUNTO PARA CONDULETE DE 1" (25MM) COM DUAS (2) TOMADA DE DADOS OU TELEFONIA (CONECTOR RJ45 CAT.6E OU RJ11) E PLACA DE DOIS (2) POSTOS, INCLUSIVE FORNECIMENTO, INSTALAÇÃO, SUPORTE, MÓDULO E PLACA, EXCLUSIVE CONDULETE</v>
          </cell>
          <cell r="C8843" t="str">
            <v>un</v>
          </cell>
          <cell r="D8843">
            <v>56.81</v>
          </cell>
        </row>
        <row r="8844">
          <cell r="A8844" t="str">
            <v>ED-17981</v>
          </cell>
          <cell r="B8844" t="str">
            <v>CONJUNTO PARA CONDULETE DE 1" (25MM) COM UM (1) INTERRUPTOR PARALELO, CORRENTE 10A, TENSÃO 250V, (10A-250V) E PLACA DE UM (1) POSTO, INCLUSIVE FORNECIMENTO, INSTALAÇÃO, SUPORTE, MÓDULO E PLACA, EXCLUSIVE CONDULETE</v>
          </cell>
          <cell r="C8844" t="str">
            <v>un</v>
          </cell>
          <cell r="D8844">
            <v>37.31</v>
          </cell>
        </row>
        <row r="8845">
          <cell r="A8845" t="str">
            <v>ED-17980</v>
          </cell>
          <cell r="B8845" t="str">
            <v>CONJUNTO PARA CONDULETE DE 1" (25MM) COM UM (1) INTERRUPTOR SIMPLES, CORRENTE 10A, TENSÃO 250V, (10A-250V) E PLACA DE UM (1) POSTO, INCLUSIVE FORNECIMENTO, INSTALAÇÃO, SUPORTE, MÓDULO E PLACA, EXCLUSIVE CONDULETE</v>
          </cell>
          <cell r="C8845" t="str">
            <v>un</v>
          </cell>
          <cell r="D8845">
            <v>28.29</v>
          </cell>
        </row>
        <row r="8846">
          <cell r="A8846" t="str">
            <v>ED-17983</v>
          </cell>
          <cell r="B8846" t="str">
            <v>CONJUNTO PARA CONDULETE DE 1" (25MM) COM UMA (1) TOMADA DE DADOS OU TELEFONIA (CONECTOR RJ45 CAT.6E OU RJ11) E PLACA DE UM (1) POSTO, INCLUSIVE FORNECIMENTO, INSTALAÇÃO, SUPORTE, MÓDULO E PLACA, EXCLUSIVE CONDULETE</v>
          </cell>
          <cell r="C8846" t="str">
            <v>un</v>
          </cell>
          <cell r="D8846">
            <v>36.87</v>
          </cell>
        </row>
        <row r="8847">
          <cell r="A8847" t="str">
            <v>ED-17982</v>
          </cell>
          <cell r="B8847" t="str">
            <v>CONJUNTO PARA CONDULETE DE 1" (25MM) COM UMA (1) TOMADA PADRÃO, TRÊS (3) POLOS, CORRENTE 10A, TENSÃO 250V, (2P+T/10A-250V) E PLACA DE UM (1) POSTO, INCLUSIVE FORNECIMENTO, INSTALAÇÃO, SUPORTE, MÓDULO E PLACA, EXCLUSIVE CONDULETE</v>
          </cell>
          <cell r="C8847" t="str">
            <v>un</v>
          </cell>
          <cell r="D8847">
            <v>31.97</v>
          </cell>
        </row>
        <row r="8848">
          <cell r="A8848" t="str">
            <v>ED-17984</v>
          </cell>
          <cell r="B8848" t="str">
            <v>CONJUNTO PARA CONDULETE DE 1" (25MM) COM UMA (1) TOMADA PADRÃO, TRÊS (3) POLOS, CORRENTE 20A, TENSÃO 250V, (2P+T/20A-250V) E PLACA DE UM (1) POSTO, INCLUSIVE FORNECIMENTO, INSTALAÇÃO, SUPORTE, MÓDULO E PLACA, EXCLUSIVE CONDULETE</v>
          </cell>
          <cell r="C8848" t="str">
            <v>un</v>
          </cell>
          <cell r="D8848">
            <v>39.06</v>
          </cell>
        </row>
        <row r="8849">
          <cell r="A8849" t="str">
            <v>ED-17979</v>
          </cell>
          <cell r="B8849" t="str">
            <v>CONJUNTO PARA CONDULETE DE 3/4" (20MM) COM DUAS (2) TOMADA DE DADOS OU TELEFONIA (CONECTOR RJ45 CAT.6E OU RJ11) E PLACA DE DOIS (2) POSTOS, INCLUSIVE FORNECIMENTO, INSTALAÇÃO, SUPORTE, MÓDULO E PLACA, EXCLUSIVE CONDULETE</v>
          </cell>
          <cell r="C8849" t="str">
            <v>un</v>
          </cell>
          <cell r="D8849">
            <v>55.6</v>
          </cell>
        </row>
        <row r="8850">
          <cell r="A8850" t="str">
            <v>ED-17978</v>
          </cell>
          <cell r="B8850" t="str">
            <v>CONJUNTO PARA CONDULETE DE 3/4" (20MM) COM UMA (1) TOMADA PADRÃO, TRÊS (3) POLOS, CORRENTE 20A, TENSÃO 250V, (2P+T/20A-250V) E PLACA DE UM (1) POSTO, INCLUSIVE FORNECIMENTO, INSTALAÇÃO, SUPORTE, MÓDULO E PLACA, EXCLUSIVE CONDULETE</v>
          </cell>
          <cell r="C8850" t="str">
            <v>un</v>
          </cell>
          <cell r="D8850">
            <v>37.12</v>
          </cell>
        </row>
        <row r="8851">
          <cell r="A8851" t="str">
            <v>ED-17991</v>
          </cell>
          <cell r="B8851" t="str">
            <v>PLACA CEGA PARA CONDULETE, COM DIÂMETRO DE SAÍDA 1" (25MM), EXCLUSIVE CONDULETE</v>
          </cell>
          <cell r="C8851" t="str">
            <v>un</v>
          </cell>
          <cell r="D8851">
            <v>5.84</v>
          </cell>
        </row>
        <row r="8852">
          <cell r="A8852" t="str">
            <v>ED-17993</v>
          </cell>
          <cell r="B8852" t="str">
            <v>PLACA CEGA PARA CONDULETE, COM DIÂMETRO DE SAÍDA 1.1/2" (40MM), EXCLUSIVE CONDULETE</v>
          </cell>
          <cell r="C8852" t="str">
            <v>un</v>
          </cell>
          <cell r="D8852">
            <v>11.52</v>
          </cell>
        </row>
        <row r="8853">
          <cell r="A8853" t="str">
            <v>ED-17992</v>
          </cell>
          <cell r="B8853" t="str">
            <v>PLACA CEGA PARA CONDULETE, COM DIÂMETRO DE SAÍDA 1.1/4" (32MM), EXCLUSIVE CONDULETE</v>
          </cell>
          <cell r="C8853" t="str">
            <v>un</v>
          </cell>
          <cell r="D8853">
            <v>10.38</v>
          </cell>
        </row>
        <row r="8854">
          <cell r="A8854" t="str">
            <v>ED-17994</v>
          </cell>
          <cell r="B8854" t="str">
            <v>PLACA CEGA PARA CONDULETE, COM DIÂMETRO DE SAÍDA 2" (50MM), EXCLUSIVE CONDULETE</v>
          </cell>
          <cell r="C8854" t="str">
            <v>un</v>
          </cell>
          <cell r="D8854">
            <v>14.95</v>
          </cell>
        </row>
        <row r="8855">
          <cell r="A8855" t="str">
            <v>ED-17990</v>
          </cell>
          <cell r="B8855" t="str">
            <v>PLACA CEGA PARA CONDULETE, COM DIÂMETRO DE SAÍDA 3/4" (20MM), EXCLUSIVE CONDULETE</v>
          </cell>
          <cell r="C8855" t="str">
            <v>un</v>
          </cell>
          <cell r="D8855">
            <v>4.84</v>
          </cell>
        </row>
        <row r="8856">
          <cell r="A8856" t="str">
            <v>ED-17951</v>
          </cell>
          <cell r="B8856" t="str">
            <v>ELETRODUTO FLEXÍVEL CORRUGADO, PVC, ANTI-CHAMA, DN 20MM (1/2"), APLICADO EM ALVENARIA, EXCLUSIVE RASGO</v>
          </cell>
          <cell r="C8856" t="str">
            <v>m</v>
          </cell>
          <cell r="D8856">
            <v>5.07</v>
          </cell>
        </row>
        <row r="8857">
          <cell r="A8857" t="str">
            <v>ED-49413</v>
          </cell>
          <cell r="B8857" t="str">
            <v>ELETRODUTO FLEXÍVEL CORRUGADO, PVC, ANTI-CHAMA, DN 20MM (1/2"), APLICADO EM ALVENARIA, INCLUSIVE RASGO</v>
          </cell>
          <cell r="C8857" t="str">
            <v>m</v>
          </cell>
          <cell r="D8857">
            <v>8.26</v>
          </cell>
        </row>
        <row r="8858">
          <cell r="A8858" t="str">
            <v>ED-17952</v>
          </cell>
          <cell r="B8858" t="str">
            <v>ELETRODUTO FLEXÍVEL CORRUGADO, PVC, ANTI-CHAMA, DN 25MM (3/4"), APLICADO EM ALVENARIA, EXCLUSIVE RASGO</v>
          </cell>
          <cell r="C8858" t="str">
            <v>m</v>
          </cell>
          <cell r="D8858">
            <v>5.89</v>
          </cell>
        </row>
        <row r="8859">
          <cell r="A8859" t="str">
            <v>ED-49414</v>
          </cell>
          <cell r="B8859" t="str">
            <v>ELETRODUTO FLEXÍVEL CORRUGADO, PVC, ANTI-CHAMA, DN 25MM (3/4"), APLICADO EM ALVENARIA, INCLUSIVE RASGO</v>
          </cell>
          <cell r="C8859" t="str">
            <v>m</v>
          </cell>
          <cell r="D8859">
            <v>9.08</v>
          </cell>
        </row>
        <row r="8860">
          <cell r="A8860" t="str">
            <v>ED-17953</v>
          </cell>
          <cell r="B8860" t="str">
            <v>ELETRODUTO FLEXÍVEL CORRUGADO, PVC, ANTI-CHAMA, DN 32MM (1"), APLICADO EM ALVENARIA, EXCLUSIVE RASGO</v>
          </cell>
          <cell r="C8860" t="str">
            <v>m</v>
          </cell>
          <cell r="D8860">
            <v>7.65</v>
          </cell>
        </row>
        <row r="8861">
          <cell r="A8861" t="str">
            <v>ED-7249</v>
          </cell>
          <cell r="B8861" t="str">
            <v>ELETRODUTO FLEXÍVEL, EM AÇO GALVANIZADO, REVESTIDO EXTERNAMENTE COM PVC PRETO (1"), INCLUSIVE CONEXÕES, SUPORTES E FIXAÇÃO</v>
          </cell>
          <cell r="C8861" t="str">
            <v>m</v>
          </cell>
          <cell r="D8861">
            <v>17.51</v>
          </cell>
        </row>
        <row r="8862">
          <cell r="A8862" t="str">
            <v>ED-7251</v>
          </cell>
          <cell r="B8862" t="str">
            <v>ELETRODUTO FLEXÍVEL, EM AÇO GALVANIZADO, REVESTIDO EXTERNAMENTE COM PVC PRETO (1.1/2"), INCLUSIVE CONEXÕES, SUPORTES E FIXAÇÃO</v>
          </cell>
          <cell r="C8862" t="str">
            <v>m</v>
          </cell>
          <cell r="D8862">
            <v>30.82</v>
          </cell>
        </row>
        <row r="8863">
          <cell r="A8863" t="str">
            <v>ED-7250</v>
          </cell>
          <cell r="B8863" t="str">
            <v>ELETRODUTO FLEXÍVEL, EM AÇO GALVANIZADO, REVESTIDO EXTERNAMENTE COM PVC PRETO (1.1/4"), INCLUSIVE CONEXÕES, SUPORTES E FIXAÇÃO</v>
          </cell>
          <cell r="C8863" t="str">
            <v>m</v>
          </cell>
          <cell r="D8863">
            <v>22.35</v>
          </cell>
        </row>
        <row r="8864">
          <cell r="A8864" t="str">
            <v>ED-7252</v>
          </cell>
          <cell r="B8864" t="str">
            <v>ELETRODUTO FLEXÍVEL, EM AÇO GALVANIZADO, REVESTIDO EXTERNAMENTE COM PVC PRETO (2"), INCLUSIVE CONEXÕES, SUPORTES E FIXAÇÃO</v>
          </cell>
          <cell r="C8864" t="str">
            <v>m</v>
          </cell>
          <cell r="D8864">
            <v>39.57</v>
          </cell>
        </row>
        <row r="8865">
          <cell r="A8865" t="str">
            <v>ED-7253</v>
          </cell>
          <cell r="B8865" t="str">
            <v>ELETRODUTO FLEXÍVEL, EM AÇO GALVANIZADO, REVESTIDO EXTERNAMENTE COM PVC PRETO (2.1/2"), INCLUSIVE CONEXÕES, SUPORTES E FIXAÇÃO</v>
          </cell>
          <cell r="C8865" t="str">
            <v>m</v>
          </cell>
          <cell r="D8865">
            <v>65.56</v>
          </cell>
        </row>
        <row r="8866">
          <cell r="A8866" t="str">
            <v>ED-7248</v>
          </cell>
          <cell r="B8866" t="str">
            <v>ELETRODUTO FLEXÍVEL, EM AÇO GALVANIZADO, REVESTIDO EXTERNAMENTE COM PVC PRETO (3/4"), INCLUSIVE CONEXÕES, SUPORTES E FIXAÇÃO</v>
          </cell>
          <cell r="C8866" t="str">
            <v>m</v>
          </cell>
          <cell r="D8866">
            <v>14.57</v>
          </cell>
        </row>
        <row r="8867">
          <cell r="A8867" t="str">
            <v>ED-49315</v>
          </cell>
          <cell r="B8867" t="str">
            <v>ELETRODUTO DE PVC RÍGIDO ROSCÁVEL, DN 100 MM (4"), INCLUSIVE CONEXÕES, SUPORTES E FIXAÇÃO</v>
          </cell>
          <cell r="C8867" t="str">
            <v>m</v>
          </cell>
          <cell r="D8867">
            <v>98.57</v>
          </cell>
        </row>
        <row r="8868">
          <cell r="A8868" t="str">
            <v>ED-49307</v>
          </cell>
          <cell r="B8868" t="str">
            <v>ELETRODUTO DE PVC RÍGIDO ROSCÁVEL, DN 16 MM (1/2"), INCLUSIVE CONEXÕES, SUPORTES E FIXAÇÃO</v>
          </cell>
          <cell r="C8868" t="str">
            <v>m</v>
          </cell>
          <cell r="D8868">
            <v>18.86</v>
          </cell>
        </row>
        <row r="8869">
          <cell r="A8869" t="str">
            <v>ED-49308</v>
          </cell>
          <cell r="B8869" t="str">
            <v>ELETRODUTO DE PVC RÍGIDO ROSCÁVEL, DN 20 MM (3/4"), INCLUSIVE CONEXÕES, SUPORTES E FIXAÇÃO</v>
          </cell>
          <cell r="C8869" t="str">
            <v>m</v>
          </cell>
          <cell r="D8869">
            <v>20.37</v>
          </cell>
        </row>
        <row r="8870">
          <cell r="A8870" t="str">
            <v>ED-49309</v>
          </cell>
          <cell r="B8870" t="str">
            <v>ELETRODUTO DE PVC RÍGIDO ROSCÁVEL, DN 25 MM (1"), INCLUSIVE CONEXÕES, SUPORTES E FIXAÇÃO</v>
          </cell>
          <cell r="C8870" t="str">
            <v>m</v>
          </cell>
          <cell r="D8870">
            <v>24.48</v>
          </cell>
        </row>
        <row r="8871">
          <cell r="A8871" t="str">
            <v>ED-49310</v>
          </cell>
          <cell r="B8871" t="str">
            <v>ELETRODUTO DE PVC RÍGIDO ROSCÁVEL, DN 32 MM (1.1/4"), INCLUSIVE CONEXÕES, SUPORTES E FIXAÇÃO</v>
          </cell>
          <cell r="C8871" t="str">
            <v>m</v>
          </cell>
          <cell r="D8871">
            <v>37.05</v>
          </cell>
        </row>
        <row r="8872">
          <cell r="A8872" t="str">
            <v>ED-49311</v>
          </cell>
          <cell r="B8872" t="str">
            <v>ELETRODUTO DE PVC RÍGIDO ROSCÁVEL, DN 40 MM (1.1/2"), INCLUSIVE CONEXÕES, SUPORTES E FIXAÇÃO</v>
          </cell>
          <cell r="C8872" t="str">
            <v>m</v>
          </cell>
          <cell r="D8872">
            <v>35.8</v>
          </cell>
        </row>
        <row r="8873">
          <cell r="A8873" t="str">
            <v>ED-49312</v>
          </cell>
          <cell r="B8873" t="str">
            <v>ELETRODUTO DE PVC RÍGIDO ROSCÁVEL, DN 50 MM (2"), INCLUSIVE CONEXÕES, SUPORTES E FIXAÇÃO</v>
          </cell>
          <cell r="C8873" t="str">
            <v>m</v>
          </cell>
          <cell r="D8873">
            <v>46.17</v>
          </cell>
        </row>
        <row r="8874">
          <cell r="A8874" t="str">
            <v>ED-49313</v>
          </cell>
          <cell r="B8874" t="str">
            <v>ELETRODUTO DE PVC RÍGIDO ROSCÁVEL, DN 60 MM (2.1/2"), INCLUSIVE CONEXÕES, SUPORTES E FIXAÇÃO</v>
          </cell>
          <cell r="C8874" t="str">
            <v>m</v>
          </cell>
          <cell r="D8874">
            <v>66.33</v>
          </cell>
        </row>
        <row r="8875">
          <cell r="A8875" t="str">
            <v>ED-49314</v>
          </cell>
          <cell r="B8875" t="str">
            <v>ELETRODUTO DE PVC RÍGIDO ROSCÁVEL, DN 75 MM (3"), INCLUSIVE CONEXÕES, SUPORTES E FIXAÇÃO</v>
          </cell>
          <cell r="C8875" t="str">
            <v>m</v>
          </cell>
          <cell r="D8875">
            <v>71.84</v>
          </cell>
        </row>
        <row r="8876">
          <cell r="A8876" t="str">
            <v>ED-17935</v>
          </cell>
          <cell r="B8876" t="str">
            <v>SONDAGEM DE ELETRODUTO/DUTOS COM ARAME GALVANIZADO, DIÂMETRO DO FIO 1,24MM, 18 BWG, INCLUSIVE FORNECIMENTO E INSTALAÇÃO</v>
          </cell>
          <cell r="C8876" t="str">
            <v>m</v>
          </cell>
          <cell r="D8876">
            <v>0.75</v>
          </cell>
        </row>
        <row r="8877">
          <cell r="A8877" t="str">
            <v>ED-49316</v>
          </cell>
          <cell r="B8877" t="str">
            <v>ELETRODUTO DE AÇO GALVANIZADO LEVE, INCLUSIVE CONEXÕES, SUPORTES E FIXAÇÃO DN 15 (1/2")</v>
          </cell>
          <cell r="C8877" t="str">
            <v>m</v>
          </cell>
          <cell r="D8877">
            <v>19.41</v>
          </cell>
        </row>
        <row r="8878">
          <cell r="A8878" t="str">
            <v>ED-49317</v>
          </cell>
          <cell r="B8878" t="str">
            <v>ELETRODUTO DE AÇO GALVANIZADO LEVE, INCLUSIVE CONEXÕES, SUPORTES E FIXAÇÃO DN 20 (3/4")</v>
          </cell>
          <cell r="C8878" t="str">
            <v>m</v>
          </cell>
          <cell r="D8878">
            <v>20.85</v>
          </cell>
        </row>
        <row r="8879">
          <cell r="A8879" t="str">
            <v>ED-49318</v>
          </cell>
          <cell r="B8879" t="str">
            <v>ELETRODUTO DE AÇO GALVANIZADO LEVE, INCLUSIVE CONEXÕES, SUPORTES E FIXAÇÃO DN 25 (1")</v>
          </cell>
          <cell r="C8879" t="str">
            <v>m</v>
          </cell>
          <cell r="D8879">
            <v>27.28</v>
          </cell>
        </row>
        <row r="8880">
          <cell r="A8880" t="str">
            <v>ED-49324</v>
          </cell>
          <cell r="B8880" t="str">
            <v>ELETRODUTO DE AÇO GALVANIZADO MÉDIO, INCLUSIVE CONEXÕES, SUPORTES E FIXAÇÃO DN 100 (4")</v>
          </cell>
          <cell r="C8880" t="str">
            <v>m</v>
          </cell>
          <cell r="D8880">
            <v>135.18</v>
          </cell>
        </row>
        <row r="8881">
          <cell r="A8881" t="str">
            <v>ED-49319</v>
          </cell>
          <cell r="B8881" t="str">
            <v>ELETRODUTO DE AÇO GALVANIZADO MÉDIO, INCLUSIVE CONEXÕES, SUPORTES E FIXAÇÃO DN 32 (1.1/4")</v>
          </cell>
          <cell r="C8881" t="str">
            <v>m</v>
          </cell>
          <cell r="D8881">
            <v>41.09</v>
          </cell>
        </row>
        <row r="8882">
          <cell r="A8882" t="str">
            <v>ED-49320</v>
          </cell>
          <cell r="B8882" t="str">
            <v>ELETRODUTO DE AÇO GALVANIZADO MÉDIO, INCLUSIVE CONEXÕES, SUPORTES E FIXAÇÃO DN 40 (1.1/2")</v>
          </cell>
          <cell r="C8882" t="str">
            <v>m</v>
          </cell>
          <cell r="D8882">
            <v>46.47</v>
          </cell>
        </row>
        <row r="8883">
          <cell r="A8883" t="str">
            <v>ED-49321</v>
          </cell>
          <cell r="B8883" t="str">
            <v>ELETRODUTO DE AÇO GALVANIZADO MÉDIO, INCLUSIVE CONEXÕES, SUPORTES E FIXAÇÃO DN 50 (2")</v>
          </cell>
          <cell r="C8883" t="str">
            <v>m</v>
          </cell>
          <cell r="D8883">
            <v>52.18</v>
          </cell>
        </row>
        <row r="8884">
          <cell r="A8884" t="str">
            <v>ED-49322</v>
          </cell>
          <cell r="B8884" t="str">
            <v>ELETRODUTO DE AÇO GALVANIZADO MÉDIO, INCLUSIVE CONEXÕES, SUPORTES E FIXAÇÃO DN 65 (2.1/2")</v>
          </cell>
          <cell r="C8884" t="str">
            <v>m</v>
          </cell>
          <cell r="D8884">
            <v>76.28</v>
          </cell>
        </row>
        <row r="8885">
          <cell r="A8885" t="str">
            <v>ED-49323</v>
          </cell>
          <cell r="B8885" t="str">
            <v>ELETRODUTO DE AÇO GALVANIZADO MÉDIO, INCLUSIVE CONEXÕES, SUPORTES E FIXAÇÃO DN 80 (3")</v>
          </cell>
          <cell r="C8885" t="str">
            <v>m</v>
          </cell>
          <cell r="D8885">
            <v>104.29</v>
          </cell>
        </row>
        <row r="8886">
          <cell r="A8886" t="str">
            <v>ED-49333</v>
          </cell>
          <cell r="B8886" t="str">
            <v>ELETRODUTO DE AÇO GALVANIZADO PESADO, INCLUSIVE CONEXÕES, SUPORTES E FIXAÇÃO DN 100 (4")</v>
          </cell>
          <cell r="C8886" t="str">
            <v>m</v>
          </cell>
          <cell r="D8886">
            <v>220.83</v>
          </cell>
        </row>
        <row r="8887">
          <cell r="A8887" t="str">
            <v>ED-49325</v>
          </cell>
          <cell r="B8887" t="str">
            <v>ELETRODUTO DE AÇO GALVANIZADO PESADO, INCLUSIVE CONEXÕES, SUPORTES E FIXAÇÃO DN 15 (1/2")</v>
          </cell>
          <cell r="C8887" t="str">
            <v>m</v>
          </cell>
          <cell r="D8887">
            <v>34.47</v>
          </cell>
        </row>
        <row r="8888">
          <cell r="A8888" t="str">
            <v>ED-49326</v>
          </cell>
          <cell r="B8888" t="str">
            <v>ELETRODUTO DE AÇO GALVANIZADO PESADO, INCLUSIVE CONEXÕES, SUPORTES E FIXAÇÃO DN 20 (3/4")</v>
          </cell>
          <cell r="C8888" t="str">
            <v>m</v>
          </cell>
          <cell r="D8888">
            <v>39.32</v>
          </cell>
        </row>
        <row r="8889">
          <cell r="A8889" t="str">
            <v>ED-49327</v>
          </cell>
          <cell r="B8889" t="str">
            <v>ELETRODUTO DE AÇO GALVANIZADO PESADO, INCLUSIVE CONEXÕES, SUPORTES E FIXAÇÃO DN 25 (1")</v>
          </cell>
          <cell r="C8889" t="str">
            <v>m</v>
          </cell>
          <cell r="D8889">
            <v>50.37</v>
          </cell>
        </row>
        <row r="8890">
          <cell r="A8890" t="str">
            <v>ED-49328</v>
          </cell>
          <cell r="B8890" t="str">
            <v>ELETRODUTO DE AÇO GALVANIZADO PESADO, INCLUSIVE CONEXÕES, SUPORTES E FIXAÇÃO DN 32 (1.1/4")</v>
          </cell>
          <cell r="C8890" t="str">
            <v>m</v>
          </cell>
          <cell r="D8890">
            <v>41.09</v>
          </cell>
        </row>
        <row r="8891">
          <cell r="A8891" t="str">
            <v>ED-49329</v>
          </cell>
          <cell r="B8891" t="str">
            <v>ELETRODUTO DE AÇO GALVANIZADO PESADO, INCLUSIVE CONEXÕES, SUPORTES E FIXAÇÃO DN 40 (1.1/2")</v>
          </cell>
          <cell r="C8891" t="str">
            <v>m</v>
          </cell>
          <cell r="D8891">
            <v>74.61</v>
          </cell>
        </row>
        <row r="8892">
          <cell r="A8892" t="str">
            <v>ED-49330</v>
          </cell>
          <cell r="B8892" t="str">
            <v>ELETRODUTO DE AÇO GALVANIZADO PESADO, INCLUSIVE CONEXÕES, SUPORTES E FIXAÇÃO DN 50 (2")</v>
          </cell>
          <cell r="C8892" t="str">
            <v>m</v>
          </cell>
          <cell r="D8892">
            <v>86.87</v>
          </cell>
        </row>
        <row r="8893">
          <cell r="A8893" t="str">
            <v>ED-49331</v>
          </cell>
          <cell r="B8893" t="str">
            <v>ELETRODUTO DE AÇO GALVANIZADO PESADO, INCLUSIVE CONEXÕES, SUPORTES E FIXAÇÃO DN 65 (2.1/2")</v>
          </cell>
          <cell r="C8893" t="str">
            <v>m</v>
          </cell>
          <cell r="D8893">
            <v>123.77</v>
          </cell>
        </row>
        <row r="8894">
          <cell r="A8894" t="str">
            <v>ED-49332</v>
          </cell>
          <cell r="B8894" t="str">
            <v>ELETRODUTO DE AÇO GALVANIZADO PESADO, INCLUSIVE CONEXÕES, SUPORTES E FIXAÇÃO DN 80 (3")</v>
          </cell>
          <cell r="C8894" t="str">
            <v>m</v>
          </cell>
          <cell r="D8894">
            <v>159.7</v>
          </cell>
        </row>
        <row r="8895">
          <cell r="A8895" t="str">
            <v>ED-49463</v>
          </cell>
          <cell r="B8895" t="str">
            <v>CAIXA DE DERIVAÇÃO TIPO "C" PARA PERFILADO EM CHAPA DE AÇO  COM TRATAMENTO PRÉ-ZINCADO, INCLUSIVE TAMPA E FIXAÇÃO</v>
          </cell>
          <cell r="C8895" t="str">
            <v>un</v>
          </cell>
          <cell r="D8895">
            <v>28.01</v>
          </cell>
        </row>
        <row r="8896">
          <cell r="A8896" t="str">
            <v>ED-49464</v>
          </cell>
          <cell r="B8896" t="str">
            <v>CAIXA DE DERIVAÇÃO TIPO "I" PARA PERFILADO EM CHAPA DE AÇO  COM TRATAMENTO PRÉ-ZINCADO, INCLUSIVE TAMPA E FIXAÇÃO</v>
          </cell>
          <cell r="C8896" t="str">
            <v>un</v>
          </cell>
          <cell r="D8896">
            <v>28.01</v>
          </cell>
        </row>
        <row r="8897">
          <cell r="A8897" t="str">
            <v>ED-49465</v>
          </cell>
          <cell r="B8897" t="str">
            <v>CAIXA DE DERIVAÇÃO TIPO "L" PARA PERFILADO EM CHAPA DE AÇO  COM TRATAMENTO PRÉ-ZINCADO, INCLUSIVE TAMPA E FIXAÇÃO</v>
          </cell>
          <cell r="C8897" t="str">
            <v>un</v>
          </cell>
          <cell r="D8897">
            <v>28.28</v>
          </cell>
        </row>
        <row r="8898">
          <cell r="A8898" t="str">
            <v>ED-49466</v>
          </cell>
          <cell r="B8898" t="str">
            <v>CAIXA DE DERIVAÇÃO TIPO "T" PARA PERFILADO EM CHAPA DE AÇO  COM TRATAMENTO PRÉ-ZINCADO, INCLUSIVE TAMPA E FIXAÇÃO</v>
          </cell>
          <cell r="C8898" t="str">
            <v>un</v>
          </cell>
          <cell r="D8898">
            <v>28.59</v>
          </cell>
        </row>
        <row r="8899">
          <cell r="A8899" t="str">
            <v>ED-49467</v>
          </cell>
          <cell r="B8899" t="str">
            <v>CAIXA DE DERIVAÇÃO TIPO "X" PARA PERFILADO EM CHAPA DE AÇO  COM TRATAMENTO PRÉ-ZINCADO, INCLUSIVE TAMPA E FIXAÇÃO</v>
          </cell>
          <cell r="C8899" t="str">
            <v>un</v>
          </cell>
          <cell r="D8899">
            <v>29.68</v>
          </cell>
        </row>
        <row r="8900">
          <cell r="A8900" t="str">
            <v>ED-19583</v>
          </cell>
          <cell r="B8900" t="str">
            <v>FIXAÇÃO DE PERFILADO HORIZONTAL, INCLUSIVE SUPORTE, VERGALHÃO E ACESSÓRIOS, EXCLUSIVE PERFILADO</v>
          </cell>
          <cell r="C8900" t="str">
            <v>m</v>
          </cell>
          <cell r="D8900">
            <v>11.63</v>
          </cell>
        </row>
        <row r="8901">
          <cell r="A8901" t="str">
            <v>ED-49446</v>
          </cell>
          <cell r="B8901" t="str">
            <v>PERFILADO LISO (38X19)MM EM CHAPA DE AÇO GALVANIZADO #18, COM TRATAMENTO PRÉ-ZINCADO, INCLUSIVE FIXAÇÃO SUPERIOR, CONEXÕES E ACESSÓRIOS, EXCLUSIVE TAMPA DE ENCAIXE</v>
          </cell>
          <cell r="C8901" t="str">
            <v>m</v>
          </cell>
          <cell r="D8901">
            <v>46.03</v>
          </cell>
        </row>
        <row r="8902">
          <cell r="A8902" t="str">
            <v>ED-49447</v>
          </cell>
          <cell r="B8902" t="str">
            <v>PERFILADO LISO (38X38)MM EM CHAPA DE AÇO GALVANIZADO #18, COM TRATAMENTO PRÉ-ZINCADO, INCLUSIVE FIXAÇÃO SUPERIOR, CONEXÕES E ACESSÓRIOS, EXCLUSIVE TAMPA DE ENCAIXE</v>
          </cell>
          <cell r="C8902" t="str">
            <v>m</v>
          </cell>
          <cell r="D8902">
            <v>56.71</v>
          </cell>
        </row>
        <row r="8903">
          <cell r="A8903" t="str">
            <v>ED-49448</v>
          </cell>
          <cell r="B8903" t="str">
            <v>PERFILADO LISO (38X38)MM EM CHAPA DE AÇO GALVANIZADO #18, COM TRATAMENTO PRÉ-ZINCADO, INCLUSIVE TAMPA DE ENCAIXE, FIXAÇÃO SUPERIOR, CONEXÕES E ACESSÓRIOS</v>
          </cell>
          <cell r="C8903" t="str">
            <v>m</v>
          </cell>
          <cell r="D8903">
            <v>68.35</v>
          </cell>
        </row>
        <row r="8904">
          <cell r="A8904" t="str">
            <v>ED-49451</v>
          </cell>
          <cell r="B8904" t="str">
            <v>PERFILADO PERFURADO (38X38)MM EM CHAPA DE AÇO GALVANIZADO #18, COM TRATAMENTO PRÉ-ZINCADO, INCLUSIVE FIXAÇÃO SUPERIOR, CONEXÕES E ACESSÓRIOS, EXCLUSIVE TAMPA DE ENCAIXE</v>
          </cell>
          <cell r="C8904" t="str">
            <v>m</v>
          </cell>
          <cell r="D8904">
            <v>56.36</v>
          </cell>
        </row>
        <row r="8905">
          <cell r="A8905" t="str">
            <v>ED-49450</v>
          </cell>
          <cell r="B8905" t="str">
            <v>PERFILADO PERFURADO (38X38)MM EM CHAPA DE AÇO GALVANIZADO #18, COM TRATAMENTO PRÉ-ZINCADO, INCLUSIVE TAMPA DE ENCAIXE, FIXAÇÃO SUPERIOR, CONEXÕES E ACESSÓRIOS</v>
          </cell>
          <cell r="C8905" t="str">
            <v>m</v>
          </cell>
          <cell r="D8905">
            <v>68</v>
          </cell>
        </row>
        <row r="8906">
          <cell r="A8906" t="str">
            <v>ED-49457</v>
          </cell>
          <cell r="B8906" t="str">
            <v>SUPORTE OU GANCHO DE LUMINÁRIA PARA PERFILADO (38X38)MM, TIPO CURTO, EM CHAPA DE AÇO COM TRATAMENTO PRÉ-ZINCADO, INCLUSIVE ACESSÓRIOS E FIXAÇÃO</v>
          </cell>
          <cell r="C8906" t="str">
            <v>un</v>
          </cell>
          <cell r="D8906">
            <v>6.87</v>
          </cell>
        </row>
        <row r="8907">
          <cell r="A8907" t="str">
            <v>ED-49458</v>
          </cell>
          <cell r="B8907" t="str">
            <v>SUPORTE OU GANCHO DE LUMINÁRIA PARA PERFILADO (38X38)MM, TIPO LONGO, EM CHAPA DE AÇO COM TRATAMENTO PRÉ-ZINCADO, INCLUSIVE ACESSÓRIOS E FIXAÇÃO</v>
          </cell>
          <cell r="C8907" t="str">
            <v>un</v>
          </cell>
          <cell r="D8907">
            <v>7.2</v>
          </cell>
        </row>
        <row r="8908">
          <cell r="A8908" t="str">
            <v>ED-19511</v>
          </cell>
          <cell r="B8908" t="str">
            <v>ELETROCALHA LISA (100X100)MM EM CHAPA DE AÇO GALVANIZADO #18, COM TRATAMENTO PRÉ-ZINCADO, INCLUSIVE TAMPA DE ENCAIXE, FIXAÇÃO SUPERIOR, CONEXÕES E ACESSÓRIOS</v>
          </cell>
          <cell r="C8908" t="str">
            <v>m</v>
          </cell>
          <cell r="D8908">
            <v>127.09</v>
          </cell>
        </row>
        <row r="8909">
          <cell r="A8909" t="str">
            <v>ED-19510</v>
          </cell>
          <cell r="B8909" t="str">
            <v>ELETROCALHA LISA (100X50)MM EM CHAPA DE AÇO GALVANIZADO #18, COM TRATAMENTO PRÉ-ZINCADO, INCLUSIVE TAMPA DE ENCAIXE, FIXAÇÃO SUPERIOR, CONEXÕES E ACESSÓRIOS</v>
          </cell>
          <cell r="C8909" t="str">
            <v>m</v>
          </cell>
          <cell r="D8909">
            <v>100.6</v>
          </cell>
        </row>
        <row r="8910">
          <cell r="A8910" t="str">
            <v>ED-19513</v>
          </cell>
          <cell r="B8910" t="str">
            <v>ELETROCALHA LISA (150X100)MM EM CHAPA DE AÇO GALVANIZADO #18, COM TRATAMENTO PRÉ-ZINCADO, INCLUSIVE TAMPA DE ENCAIXE, FIXAÇÃO SUPERIOR, CONEXÕES E ACESSÓRIOS</v>
          </cell>
          <cell r="C8910" t="str">
            <v>m</v>
          </cell>
          <cell r="D8910">
            <v>144.06</v>
          </cell>
        </row>
        <row r="8911">
          <cell r="A8911" t="str">
            <v>ED-19512</v>
          </cell>
          <cell r="B8911" t="str">
            <v>ELETROCALHA LISA (150X50)MM EM CHAPA DE AÇO GALVANIZADO #18, COM TRATAMENTO PRÉ-ZINCADO, INCLUSIVE TAMPA DE ENCAIXE, FIXAÇÃO SUPERIOR, CONEXÕES E ACESSÓRIOS</v>
          </cell>
          <cell r="C8911" t="str">
            <v>m</v>
          </cell>
          <cell r="D8911">
            <v>116.61</v>
          </cell>
        </row>
        <row r="8912">
          <cell r="A8912" t="str">
            <v>ED-19515</v>
          </cell>
          <cell r="B8912" t="str">
            <v>ELETROCALHA LISA (200X100)MM EM CHAPA DE AÇO GALVANIZADO #18, COM TRATAMENTO PRÉ-ZINCADO, INCLUSIVE TAMPA DE ENCAIXE, FIXAÇÃO SUPERIOR, CONEXÕES E ACESSÓRIOS</v>
          </cell>
          <cell r="C8912" t="str">
            <v>m</v>
          </cell>
          <cell r="D8912">
            <v>158.66</v>
          </cell>
        </row>
        <row r="8913">
          <cell r="A8913" t="str">
            <v>ED-19514</v>
          </cell>
          <cell r="B8913" t="str">
            <v>ELETROCALHA LISA (200X50)MM EM CHAPA DE AÇO GALVANIZADO #18, COM TRATAMENTO PRÉ-ZINCADO, INCLUSIVE TAMPA DE ENCAIXE, FIXAÇÃO SUPERIOR, CONEXÕES E ACESSÓRIOS</v>
          </cell>
          <cell r="C8913" t="str">
            <v>m</v>
          </cell>
          <cell r="D8913">
            <v>134.92</v>
          </cell>
        </row>
        <row r="8914">
          <cell r="A8914" t="str">
            <v>ED-19517</v>
          </cell>
          <cell r="B8914" t="str">
            <v>ELETROCALHA LISA (300X100)MM EM CHAPA DE AÇO GALVANIZADO #18, COM TRATAMENTO PRÉ-ZINCADO, INCLUSIVE TAMPA DE ENCAIXE, FIXAÇÃO SUPERIOR, CONEXÕES E ACESSÓRIOS</v>
          </cell>
          <cell r="C8914" t="str">
            <v>m</v>
          </cell>
          <cell r="D8914">
            <v>195.44</v>
          </cell>
        </row>
        <row r="8915">
          <cell r="A8915" t="str">
            <v>ED-19516</v>
          </cell>
          <cell r="B8915" t="str">
            <v>ELETROCALHA LISA (300X50)MM EM CHAPA DE AÇO GALVANIZADO #18, COM TRATAMENTO PRÉ-ZINCADO, INCLUSIVE TAMPA DE ENCAIXE, FIXAÇÃO SUPERIOR, CONEXÕES E ACESSÓRIOS</v>
          </cell>
          <cell r="C8915" t="str">
            <v>m</v>
          </cell>
          <cell r="D8915">
            <v>168.27</v>
          </cell>
        </row>
        <row r="8916">
          <cell r="A8916" t="str">
            <v>ED-19518</v>
          </cell>
          <cell r="B8916" t="str">
            <v>ELETROCALHA LISA (400X100)MM EM CHAPA DE AÇO GALVANIZADO #18, COM TRATAMENTO PRÉ-ZINCADO, INCLUSIVE TAMPA DE ENCAIXE, FIXAÇÃO SUPERIOR, CONEXÕES E ACESSÓRIOS</v>
          </cell>
          <cell r="C8916" t="str">
            <v>m</v>
          </cell>
          <cell r="D8916">
            <v>234.5</v>
          </cell>
        </row>
        <row r="8917">
          <cell r="A8917" t="str">
            <v>ED-19520</v>
          </cell>
          <cell r="B8917" t="str">
            <v>ELETROCALHA PERFURADA (100X100)MM EM CHAPA DE AÇO GALVANIZADO #18, COM TRATAMENTO PRÉ-ZINCADO, INCLUSIVE TAMPA DE ENCAIXE, FIXAÇÃO SUPERIOR, CONEXÕES E ACESSÓRIOS</v>
          </cell>
          <cell r="C8917" t="str">
            <v>m</v>
          </cell>
          <cell r="D8917">
            <v>126.15</v>
          </cell>
        </row>
        <row r="8918">
          <cell r="A8918" t="str">
            <v>ED-19519</v>
          </cell>
          <cell r="B8918" t="str">
            <v>ELETROCALHA PERFURADA (100X50)MM EM CHAPA DE AÇO GALVANIZADO #18, COM TRATAMENTO PRÉ-ZINCADO, INCLUSIVE TAMPA DE ENCAIXE, FIXAÇÃO SUPERIOR, CONEXÕES E ACESSÓRIOS</v>
          </cell>
          <cell r="C8918" t="str">
            <v>m</v>
          </cell>
          <cell r="D8918">
            <v>99.75</v>
          </cell>
        </row>
        <row r="8919">
          <cell r="A8919" t="str">
            <v>ED-19522</v>
          </cell>
          <cell r="B8919" t="str">
            <v>ELETROCALHA PERFURADA (150X100)MM EM CHAPA DE AÇO GALVANIZADO #18, COM TRATAMENTO PRÉ-ZINCADO, INCLUSIVE TAMPA DE ENCAIXE, FIXAÇÃO SUPERIOR, CONEXÕES E ACESSÓRIOS</v>
          </cell>
          <cell r="C8919" t="str">
            <v>m</v>
          </cell>
          <cell r="D8919">
            <v>141.12</v>
          </cell>
        </row>
        <row r="8920">
          <cell r="A8920" t="str">
            <v>ED-19521</v>
          </cell>
          <cell r="B8920" t="str">
            <v>ELETROCALHA PERFURADA (150X50)MM EM CHAPA DE AÇO GALVANIZADO #18, COM TRATAMENTO PRÉ-ZINCADO, INCLUSIVE TAMPA DE ENCAIXE, FIXAÇÃO SUPERIOR, CONEXÕES E ACESSÓRIOS</v>
          </cell>
          <cell r="C8920" t="str">
            <v>m</v>
          </cell>
          <cell r="D8920">
            <v>115.02</v>
          </cell>
        </row>
        <row r="8921">
          <cell r="A8921" t="str">
            <v>ED-19524</v>
          </cell>
          <cell r="B8921" t="str">
            <v>ELETROCALHA PERFURADA (200X100)MM EM CHAPA DE AÇO GALVANIZADO #18, COM TRATAMENTO PRÉ-ZINCADO, INCLUSIVE TAMPA DE ENCAIXE, FIXAÇÃO SUPERIOR, CONEXÕES E ACESSÓRIOS</v>
          </cell>
          <cell r="C8921" t="str">
            <v>m</v>
          </cell>
          <cell r="D8921">
            <v>158.27</v>
          </cell>
        </row>
        <row r="8922">
          <cell r="A8922" t="str">
            <v>ED-19523</v>
          </cell>
          <cell r="B8922" t="str">
            <v>ELETROCALHA PERFURADA (200X50)MM EM CHAPA DE AÇO GALVANIZADO #18, COM TRATAMENTO PRÉ-ZINCADO, INCLUSIVE TAMPA DE ENCAIXE, FIXAÇÃO SUPERIOR, CONEXÕES E ACESSÓRIOS</v>
          </cell>
          <cell r="C8922" t="str">
            <v>m</v>
          </cell>
          <cell r="D8922">
            <v>132.09</v>
          </cell>
        </row>
        <row r="8923">
          <cell r="A8923" t="str">
            <v>ED-19526</v>
          </cell>
          <cell r="B8923" t="str">
            <v>ELETROCALHA PERFURADA (300X100)MM EM CHAPA DE AÇO GALVANIZADO #18, COM TRATAMENTO PRÉ-ZINCADO, INCLUSIVE TAMPA DE ENCAIXE, FIXAÇÃO SUPERIOR, CONEXÕES E ACESSÓRIOS</v>
          </cell>
          <cell r="C8923" t="str">
            <v>m</v>
          </cell>
          <cell r="D8923">
            <v>193.92</v>
          </cell>
        </row>
        <row r="8924">
          <cell r="A8924" t="str">
            <v>ED-19525</v>
          </cell>
          <cell r="B8924" t="str">
            <v>ELETROCALHA PERFURADA (300X50)MM EM CHAPA DE AÇO GALVANIZADO #18, COM TRATAMENTO PRÉ-ZINCADO, INCLUSIVE TAMPA DE ENCAIXE, FIXAÇÃO SUPERIOR, CONEXÕES E ACESSÓRIOS</v>
          </cell>
          <cell r="C8924" t="str">
            <v>m</v>
          </cell>
          <cell r="D8924">
            <v>169.13</v>
          </cell>
        </row>
        <row r="8925">
          <cell r="A8925" t="str">
            <v>ED-19527</v>
          </cell>
          <cell r="B8925" t="str">
            <v>ELETROCALHA PERFURADA (400X100)MM EM CHAPA DE AÇO GALVANIZADO #18, COM TRATAMENTO PRÉ-ZINCADO, INCLUSIVE TAMPA DE ENCAIXE, FIXAÇÃO SUPERIOR, CONEXÕES E ACESSÓRIOS</v>
          </cell>
          <cell r="C8925" t="str">
            <v>m</v>
          </cell>
          <cell r="D8925">
            <v>237.16</v>
          </cell>
        </row>
        <row r="8926">
          <cell r="A8926" t="str">
            <v>ED-19508</v>
          </cell>
          <cell r="B8926" t="str">
            <v>FIXAÇÃO DE ELETROCALHA/LEITO HORIZONTAL COM LARGURA MAIOR QUE 200 MM E MENOR OU IGUAL A 400 MM EM LAJE, COM SUPORTE EM PERFILADO, INCLUSIVE PERFILADO, VERGALHÃO E ACESSÓRIOS, EXCLUSIVE ELETROCALHA/LEITO</v>
          </cell>
          <cell r="C8926" t="str">
            <v>m</v>
          </cell>
          <cell r="D8926">
            <v>14.4</v>
          </cell>
        </row>
        <row r="8927">
          <cell r="A8927" t="str">
            <v>ED-19507</v>
          </cell>
          <cell r="B8927" t="str">
            <v>FIXAÇÃO DE ELETROCALHA/LEITO HORIZONTAL COM LARGURA MENOR OU IGUAL A 200 MM EM LAJE, COM SUPORTE EM PERFILADO, INCLUSIVE PERFILADO, VERGALHÃO E ACESSÓRIOS, EXCLUSIVE ELETROCALHA/LEITO</v>
          </cell>
          <cell r="C8927" t="str">
            <v>m</v>
          </cell>
          <cell r="D8927">
            <v>12.67</v>
          </cell>
        </row>
        <row r="8928">
          <cell r="A8928" t="str">
            <v>ED-49461</v>
          </cell>
          <cell r="B8928" t="str">
            <v>VERGALHÃO DE AÇO COM ROSCA TOTAL PARA PERFILADO, DIÂMETRO 1/4", INCLUSIVE FORNECIMENTO, FIXAÇÃO E INSTALAÇÃO</v>
          </cell>
          <cell r="C8928" t="str">
            <v>m</v>
          </cell>
          <cell r="D8928">
            <v>14.38</v>
          </cell>
        </row>
        <row r="8929">
          <cell r="A8929" t="str">
            <v>ED-15650</v>
          </cell>
          <cell r="B8929" t="str">
            <v>VERGALHÃO DE AÇO COM ROSCA TOTAL PARA PERFILADO, DIÂMETRO 3/8", INCLUSIVE FORNECIMENTO, FIXAÇÃO E INSTALAÇÃO</v>
          </cell>
          <cell r="C8929" t="str">
            <v>m</v>
          </cell>
          <cell r="D8929">
            <v>25.53</v>
          </cell>
        </row>
        <row r="8930">
          <cell r="A8930" t="str">
            <v>ED-15970</v>
          </cell>
          <cell r="B8930" t="str">
            <v>VERGALHÃO DE AÇO COM ROSCA TOTAL PARA PERFILADO, DIÂMETRO 5/16", INCLUSIVE FORNECIMENTO, FIXAÇÃO E INSTALAÇÃO</v>
          </cell>
          <cell r="C8930" t="str">
            <v>m</v>
          </cell>
          <cell r="D8930">
            <v>19.71</v>
          </cell>
        </row>
        <row r="8931">
          <cell r="A8931" t="str">
            <v>ED-13345</v>
          </cell>
          <cell r="B8931" t="str">
            <v>LUMINÁRIA ARANDELA TIPO MEIA-LUA COMPLETA, DIÂMETRO 25 CM, PARA UMA (1) LÂMPADA LED, POTÊNCIA 15W, BULBO A65, FORNECIMENTO E INSTALAÇÃO, INCLUSIVE BASE E LÂMPADA</v>
          </cell>
          <cell r="C8931" t="str">
            <v>un</v>
          </cell>
          <cell r="D8931">
            <v>63.85</v>
          </cell>
        </row>
        <row r="8932">
          <cell r="A8932" t="str">
            <v>ED-13346</v>
          </cell>
          <cell r="B8932" t="str">
            <v>LUMINÁRIA ARANDELA TIPO MEIA-LUA COMPLETA, DIÂMETRO 25 CM, PARA UMA (1) LÂMPADA LED, POTÊNCIA 20W, BULBO A70, FORNECIMENTO E INSTALAÇÃO, INCLUSIVE BASE E LÂMPADA</v>
          </cell>
          <cell r="C8932" t="str">
            <v>un</v>
          </cell>
          <cell r="D8932">
            <v>77.25</v>
          </cell>
        </row>
        <row r="8933">
          <cell r="A8933" t="str">
            <v>ED-9955</v>
          </cell>
          <cell r="B8933" t="str">
            <v>LUMINÁRIA ARANDELA TIPO MEIA-LUA COMPLETA, DIÂMETRO 25 CM, PARA UMA (1) LÂMPADA LED, POTÊNCIA 9W, BULBO A60, FORNECIMENTO E INSTALAÇÃO, INCLUSIVE BASE E LÂMPADA</v>
          </cell>
          <cell r="C8933" t="str">
            <v>un</v>
          </cell>
          <cell r="D8933">
            <v>60.84</v>
          </cell>
        </row>
        <row r="8934">
          <cell r="A8934" t="str">
            <v>ED-9954</v>
          </cell>
          <cell r="B8934" t="str">
            <v>LUMINÁRIA ARANDELA TIPO MEIA-LUA, DIÂMETRO 25 CM, PARA UMA (1) LÂMPADA BASE E-27, FORNECIMENTO E INSTALAÇÃO, INCLUSIVE BASE, EXCLUSIVE LÂMPADA</v>
          </cell>
          <cell r="C8934" t="str">
            <v>un</v>
          </cell>
          <cell r="D8934">
            <v>49.15</v>
          </cell>
        </row>
        <row r="8935">
          <cell r="A8935" t="str">
            <v>ED-49405</v>
          </cell>
          <cell r="B8935" t="str">
            <v>LUMINÁRIA ARANDELA TIPO TARTARUGA BLINDADA COMPLETA, PARA UMA (1) LÂMPADA FLUORESCENTE COMPACTA 20W, FORNECIMENTO E INSTALAÇÃO, INCLUSIVE BASE E LÂMPADA</v>
          </cell>
          <cell r="C8935" t="str">
            <v>un</v>
          </cell>
          <cell r="D8935">
            <v>92.5</v>
          </cell>
        </row>
        <row r="8936">
          <cell r="A8936" t="str">
            <v>ED-49404</v>
          </cell>
          <cell r="B8936" t="str">
            <v>LUMINÁRIA ARANDELA TIPO TARTARUGA BLINDADA, PARA UMA (1) LÂMPADA BASE E-27, POTÊNCIA MÁXIMA 60W, FORNECIMENTO E INSTALAÇÃO, EXCLUSIVE BASE E LÂMPADA</v>
          </cell>
          <cell r="C8936" t="str">
            <v>un</v>
          </cell>
          <cell r="D8936">
            <v>68.99</v>
          </cell>
        </row>
        <row r="8937">
          <cell r="A8937" t="str">
            <v>ED-49403</v>
          </cell>
          <cell r="B8937" t="str">
            <v>LUMINÁRIA ARANDELA TIPO TARTARUGA COMPLETA, PARA UMA (1) LÂMPADA FLUORESCENTE COMPACTA 20W, FORNECIMENTO E INSTALAÇÃO, INCLUSIVE BASE E LÂMPADA</v>
          </cell>
          <cell r="C8937" t="str">
            <v>un</v>
          </cell>
          <cell r="D8937">
            <v>64.38</v>
          </cell>
        </row>
        <row r="8938">
          <cell r="A8938" t="str">
            <v>ED-49402</v>
          </cell>
          <cell r="B8938" t="str">
            <v>LUMINÁRIA ARANDELA TIPO TARTARUGA, PARA UMA (1) LÂMPADA BASE E-27, POTÊNCIA MÁXIMA 60W, FORNECIMENTO E INSTALAÇÃO, EXCLUSIVE BASE E LÂMPADA</v>
          </cell>
          <cell r="C8938" t="str">
            <v>un</v>
          </cell>
          <cell r="D8938">
            <v>40.87</v>
          </cell>
        </row>
        <row r="8939">
          <cell r="A8939" t="str">
            <v>ED-49387</v>
          </cell>
          <cell r="B8939" t="str">
            <v>LUMINÁRIA COMERCIAL CHANFRADA DE SOBREPOR COMPLETA, PARA DUAS (2) LÂMPADAS TUBULARES FLUORESCENTE 2X16W-ØT8, FORNECIMENTO E INSTALAÇÃO, INCLUSIVE BASE, REATOR E LÂMPADAS</v>
          </cell>
          <cell r="C8939" t="str">
            <v>un</v>
          </cell>
          <cell r="D8939">
            <v>174.88</v>
          </cell>
        </row>
        <row r="8940">
          <cell r="A8940" t="str">
            <v>ED-49393</v>
          </cell>
          <cell r="B8940" t="str">
            <v>LUMINÁRIA COMERCIAL CHANFRADA DE SOBREPOR COMPLETA, PARA DUAS (2) LÂMPADAS TUBULARES FLUORESCENTE 2X32W-ØT8, FORNECIMENTO E INSTALAÇÃO, INCLUSIVE BASE, REATOR E LÂMPADAS</v>
          </cell>
          <cell r="C8940" t="str">
            <v>un</v>
          </cell>
          <cell r="D8940">
            <v>195.44</v>
          </cell>
        </row>
        <row r="8941">
          <cell r="A8941" t="str">
            <v>ED-13338</v>
          </cell>
          <cell r="B8941" t="str">
            <v>LUMINÁRIA COMERCIAL CHANFRADA DE SOBREPOR COMPLETA, PARA DUAS (2) LÂMPADAS TUBULARES LED 2X18W-ØT8, TEMPERATURA DA COR 6500K, FORNECIMENTO E INSTALAÇÃO, INCLUSIVE BASE E LÂMPADAS</v>
          </cell>
          <cell r="C8941" t="str">
            <v>un</v>
          </cell>
          <cell r="D8941">
            <v>169.71</v>
          </cell>
        </row>
        <row r="8942">
          <cell r="A8942" t="str">
            <v>ED-13337</v>
          </cell>
          <cell r="B8942" t="str">
            <v>LUMINÁRIA COMERCIAL CHANFRADA DE SOBREPOR COMPLETA, PARA DUAS (2) LÂMPADAS TUBULARES LED 2X9W-ØT8, TEMPERATURA DA COR 6500K, FORNECIMENTO E INSTALAÇÃO, INCLUSIVE BASE E LÂMPADAS</v>
          </cell>
          <cell r="C8942" t="str">
            <v>un</v>
          </cell>
          <cell r="D8942">
            <v>148.17</v>
          </cell>
        </row>
        <row r="8943">
          <cell r="A8943" t="str">
            <v>ED-49389</v>
          </cell>
          <cell r="B8943" t="str">
            <v>LUMINÁRIA COMERCIAL CHANFRADA DE SOBREPOR COMPLETA, PARA QUATRO (4) LÂMPADAS TUBULARES FLUORESCENTE 4X16W-ØT8, FORNECIMENTO E INSTALAÇÃO, INCLUSIVE BASE, REATOR E LÂMPADAS</v>
          </cell>
          <cell r="C8943" t="str">
            <v>un</v>
          </cell>
          <cell r="D8943">
            <v>292.2</v>
          </cell>
        </row>
        <row r="8944">
          <cell r="A8944" t="str">
            <v>ED-49395</v>
          </cell>
          <cell r="B8944" t="str">
            <v>LUMINÁRIA COMERCIAL CHANFRADA DE SOBREPOR COMPLETA, PARA QUATRO (4) LÂMPADAS TUBULARES FLUORESCENTE 4X32W-ØT8, FORNECIMENTO E INSTALAÇÃO, INCLUSIVE BASE, REATOR E LÂMPADAS</v>
          </cell>
          <cell r="C8944" t="str">
            <v>un</v>
          </cell>
          <cell r="D8944">
            <v>354.48</v>
          </cell>
        </row>
        <row r="8945">
          <cell r="A8945" t="str">
            <v>ED-13340</v>
          </cell>
          <cell r="B8945" t="str">
            <v>LUMINÁRIA COMERCIAL CHANFRADA DE SOBREPOR COMPLETA, PARA QUATRO (4) LÂMPADAS TUBULARES LED 4X18W-ØT8, TEMPERATURA DA COR 6500K, FORNECIMENTO E INSTALAÇÃO, INCLUSIVE BASE E LÂMPADA</v>
          </cell>
          <cell r="C8945" t="str">
            <v>un</v>
          </cell>
          <cell r="D8945">
            <v>303.02</v>
          </cell>
        </row>
        <row r="8946">
          <cell r="A8946" t="str">
            <v>ED-13339</v>
          </cell>
          <cell r="B8946" t="str">
            <v>LUMINÁRIA COMERCIAL CHANFRADA DE SOBREPOR COMPLETA, PARA QUATRO (4) LÂMPADAS TUBULARES LED 4X9W-ØT8, TEMPERATURA DA COR 6500K, FORNECIMENTO E INSTALAÇÃO, INCLUSIVE BASE E LÂMPADAS</v>
          </cell>
          <cell r="C8946" t="str">
            <v>un</v>
          </cell>
          <cell r="D8946">
            <v>238.78</v>
          </cell>
        </row>
        <row r="8947">
          <cell r="A8947" t="str">
            <v>ED-49385</v>
          </cell>
          <cell r="B8947" t="str">
            <v>LUMINÁRIA COMERCIAL CHANFRADA DE SOBREPOR COMPLETA, PARA UMA (1) LÂMPADA TUBULAR FLUORESCENTE 1X16W-ØT8, FORNECIMENTO E INSTALAÇÃO, INCLUSIVE BASE, REATOR E LÂMPADA</v>
          </cell>
          <cell r="C8947" t="str">
            <v>un</v>
          </cell>
          <cell r="D8947">
            <v>129.91</v>
          </cell>
        </row>
        <row r="8948">
          <cell r="A8948" t="str">
            <v>ED-49391</v>
          </cell>
          <cell r="B8948" t="str">
            <v>LUMINÁRIA COMERCIAL CHANFRADA DE SOBREPOR COMPLETA, PARA UMA (1) LÂMPADA TUBULAR FLUORESCENTE 1X32W-ØT8, FORNECIMENTO E INSTALAÇÃO, INCLUSIVE BASE, REATOR E LÂMPADA</v>
          </cell>
          <cell r="C8948" t="str">
            <v>un</v>
          </cell>
          <cell r="D8948">
            <v>156.35</v>
          </cell>
        </row>
        <row r="8949">
          <cell r="A8949" t="str">
            <v>ED-13336</v>
          </cell>
          <cell r="B8949" t="str">
            <v>LUMINÁRIA COMERCIAL CHANFRADA DE SOBREPOR COMPLETA, PARA UMA (1) LÂMPADA TUBULAR LED 1X18W-ØT8, TEMPERATURA DA COR 6500K, FORNECIMENTO E INSTALAÇÃO, INCLUSIVE BASE E LÂMPADA</v>
          </cell>
          <cell r="C8949" t="str">
            <v>un</v>
          </cell>
          <cell r="D8949">
            <v>118.32</v>
          </cell>
        </row>
        <row r="8950">
          <cell r="A8950" t="str">
            <v>ED-13335</v>
          </cell>
          <cell r="B8950" t="str">
            <v>LUMINÁRIA COMERCIAL CHANFRADA DE SOBREPOR COMPLETA, PARA UMA (1) LÂMPADA TUBULAR LED 1X9W-ØT8, TEMPERATURA DA COR 6500K, FORNECIMENTO E INSTALAÇÃO, INCLUSIVE BASE E LÂMPADA</v>
          </cell>
          <cell r="C8950" t="str">
            <v>un</v>
          </cell>
          <cell r="D8950">
            <v>101.42</v>
          </cell>
        </row>
        <row r="8951">
          <cell r="A8951" t="str">
            <v>ED-49386</v>
          </cell>
          <cell r="B8951" t="str">
            <v>LUMINÁRIA COMERCIAL CHANFRADA DE SOBREPOR, PARA DUAS (2) LÂMPADAS TUBULARES FLUORESCENTE 2X16W-ØT8 OU 2X20W-ØT10 OU LED 2X9W-ØT8, FORNECIMENTO E INSTALAÇÃO, EXCLUSIVE BASE, REATOR E LÂMPADAS</v>
          </cell>
          <cell r="C8951" t="str">
            <v>un</v>
          </cell>
          <cell r="D8951">
            <v>71.59</v>
          </cell>
        </row>
        <row r="8952">
          <cell r="A8952" t="str">
            <v>ED-49392</v>
          </cell>
          <cell r="B8952" t="str">
            <v>LUMINÁRIA COMERCIAL CHANFRADA DE SOBREPOR, PARA DUAS (2) LÂMPADAS TUBULARES FLUORESCENTE 2X32W-ØT8 OU 2X40W-ØT10 OU LED 2X18W-ØT8, FORNECIMENTO E INSTALAÇÃO, EXCLUSIVE BASE, REATOR E LÂMPADAS</v>
          </cell>
          <cell r="C8952" t="str">
            <v>un</v>
          </cell>
          <cell r="D8952">
            <v>83.75</v>
          </cell>
        </row>
        <row r="8953">
          <cell r="A8953" t="str">
            <v>ED-49388</v>
          </cell>
          <cell r="B8953" t="str">
            <v>LUMINÁRIA COMERCIAL CHANFRADA DE SOBREPOR, PARA QUATRO (4) LÂMPADAS TUBULARES FLUORESCENTE 4X16W-ØT8 OU 4X20W-ØT10 OU LED 4X9W-ØT8, FORNECIMENTO E INSTALAÇÃO, EXCLUSIVE BASE, REATOR E LÂMPADAS</v>
          </cell>
          <cell r="C8953" t="str">
            <v>un</v>
          </cell>
          <cell r="D8953">
            <v>85.62</v>
          </cell>
        </row>
        <row r="8954">
          <cell r="A8954" t="str">
            <v>ED-49394</v>
          </cell>
          <cell r="B8954" t="str">
            <v>LUMINÁRIA COMERCIAL CHANFRADA DE SOBREPOR, PARA QUATRO (4) LÂMPADAS TUBULARES FLUORESCENTE 4X32W-ØT8 OU 4X40W-ØT10 OU LED 4X18W-ØT8, FORNECIMENTO E INSTALAÇÃO, EXCLUSIVE BASE, REATOR E LÂMPADAS</v>
          </cell>
          <cell r="C8954" t="str">
            <v>un</v>
          </cell>
          <cell r="D8954">
            <v>131.1</v>
          </cell>
        </row>
        <row r="8955">
          <cell r="A8955" t="str">
            <v>ED-49384</v>
          </cell>
          <cell r="B8955" t="str">
            <v>LUMINÁRIA COMERCIAL CHANFRADA DE SOBREPOR, PARA UMA (1) LÂMPADA TUBULAR FLUORESCENTE 1X16W-ØT8 OU 1X20W-ØT10 OU LED 1X9W-ØT8, FORNECIMENTO E INSTALAÇÃO, EXCLUSIVE BASE, REATOR E LÂMPADA</v>
          </cell>
          <cell r="C8955" t="str">
            <v>un</v>
          </cell>
          <cell r="D8955">
            <v>63.13</v>
          </cell>
        </row>
        <row r="8956">
          <cell r="A8956" t="str">
            <v>ED-49390</v>
          </cell>
          <cell r="B8956" t="str">
            <v>LUMINÁRIA COMERCIAL CHANFRADA DE SOBREPOR, PARA UMA (1) LÂMPADA TUBULAR FLUORESCENTE 1X32W-ØT8 OU 1X40W-ØT10 OU LED 1X18W-ØT8, FORNECIMENTO E INSTALAÇÃO, EXCLUSIVE BASE, REATOR E LÂMPADA</v>
          </cell>
          <cell r="C8956" t="str">
            <v>un</v>
          </cell>
          <cell r="D8956">
            <v>75.34</v>
          </cell>
        </row>
        <row r="8957">
          <cell r="A8957" t="str">
            <v>ED-27082</v>
          </cell>
          <cell r="B8957" t="str">
            <v>LUMINÁRIA COMERCIAL COM ALETAS DE EMBUTIR COMPLETA, PARA DUAS (2) LÂMPADAS TUBULARES LED 2X18W-ØT8, TEMPERATURA DA COR 6500K, FORNECIMENTO E INSTALAÇÃO, INCLUSIVE BASE E LÂMPADA</v>
          </cell>
          <cell r="C8957" t="str">
            <v>un</v>
          </cell>
          <cell r="D8957">
            <v>271.1</v>
          </cell>
        </row>
        <row r="8958">
          <cell r="A8958" t="str">
            <v>ED-27080</v>
          </cell>
          <cell r="B8958" t="str">
            <v>LUMINÁRIA COMERCIAL COM ALETAS DE EMBUTIR COMPLETA, PARA DUAS (2) LÂMPADAS TUBULARES LED 2X9W-ØT8, TEMPERATURA DA COR 6500K, FORNECIMENTO E INSTALAÇÃO, INCLUSIVE BASE E LÂMPADA</v>
          </cell>
          <cell r="C8958" t="str">
            <v>un</v>
          </cell>
          <cell r="D8958">
            <v>243.93</v>
          </cell>
        </row>
        <row r="8959">
          <cell r="A8959" t="str">
            <v>ED-27084</v>
          </cell>
          <cell r="B8959" t="str">
            <v>LUMINÁRIA COMERCIAL COM ALETAS DE EMBUTIR COMPLETA, PARA QUATRO (4) LÂMPADAS TUBULARES LED 4X18W-ØT8, TEMPERATURA DA COR 6500K, FORNECIMENTO E INSTALAÇÃO, INCLUSIVE BASE E LÂMPADA</v>
          </cell>
          <cell r="C8959" t="str">
            <v>un</v>
          </cell>
          <cell r="D8959">
            <v>540.56</v>
          </cell>
        </row>
        <row r="8960">
          <cell r="A8960" t="str">
            <v>ED-27078</v>
          </cell>
          <cell r="B8960" t="str">
            <v>LUMINÁRIA COMERCIAL COM ALETAS DE EMBUTIR COMPLETA, PARA QUATRO (4) LÂMPADAS TUBULARES LED 4X9W-ØT8, TEMPERATURA DA COR 6500K, FORNECIMENTO E INSTALAÇÃO, INCLUSIVE BASE E LÂMPADA</v>
          </cell>
          <cell r="C8960" t="str">
            <v>un</v>
          </cell>
          <cell r="D8960">
            <v>415.03</v>
          </cell>
        </row>
        <row r="8961">
          <cell r="A8961" t="str">
            <v>ED-27081</v>
          </cell>
          <cell r="B8961" t="str">
            <v>LUMINÁRIA COMERCIAL COM ALETAS DE EMBUTIR, PARA DUAS (2) LÂMPADAS TUBULARES LED 2X18W-ØT8, FORNECIMENTO E INSTALAÇÃO, EXCLUSIVE BASE E LÂMPADA</v>
          </cell>
          <cell r="C8961" t="str">
            <v>un</v>
          </cell>
          <cell r="D8961">
            <v>185.14</v>
          </cell>
        </row>
        <row r="8962">
          <cell r="A8962" t="str">
            <v>ED-27079</v>
          </cell>
          <cell r="B8962" t="str">
            <v>LUMINÁRIA COMERCIAL COM ALETAS DE EMBUTIR, PARA DUAS (2) LÂMPADAS TUBULARES LED 2X9W-ØT8, FORNECIMENTO E INSTALAÇÃO, EXCLUSIVE BASE E LÂMPADA</v>
          </cell>
          <cell r="C8962" t="str">
            <v>un</v>
          </cell>
          <cell r="D8962">
            <v>167.35</v>
          </cell>
        </row>
        <row r="8963">
          <cell r="A8963" t="str">
            <v>ED-27083</v>
          </cell>
          <cell r="B8963" t="str">
            <v>LUMINÁRIA COMERCIAL COM ALETAS DE EMBUTIR, PARA QUATRO (4) LÂMPADAS TUBULARES LED 4X18W-ØT8, FORNECIMENTO E INSTALAÇÃO, EXCLUSIVE BASE E LÂMPADA</v>
          </cell>
          <cell r="C8963" t="str">
            <v>un</v>
          </cell>
          <cell r="D8963">
            <v>368.64</v>
          </cell>
        </row>
        <row r="8964">
          <cell r="A8964" t="str">
            <v>ED-27077</v>
          </cell>
          <cell r="B8964" t="str">
            <v>LUMINÁRIA COMERCIAL COM ALETAS DE EMBUTIR, PARA QUATRO (4) LÂMPADAS TUBULARES LED 4X9W-ØT8, FORNECIMENTO E INSTALAÇÃO, EXCLUSIVE BASE E LÂMPADA</v>
          </cell>
          <cell r="C8964" t="str">
            <v>un</v>
          </cell>
          <cell r="D8964">
            <v>261.87</v>
          </cell>
        </row>
        <row r="8965">
          <cell r="A8965" t="str">
            <v>ED-27090</v>
          </cell>
          <cell r="B8965" t="str">
            <v>LUMINÁRIA COMERCIAL COM ALETAS DE SOBREPOR COMPLETA, PARA DUAS (2) LÂMPADAS TUBULARES LED 2X18W-ØT8, TEMPERATURA DA COR 6500K, FORNECIMENTO E INSTALAÇÃO, INCLUSIVE BASE E LÂMPADA</v>
          </cell>
          <cell r="C8965" t="str">
            <v>un</v>
          </cell>
          <cell r="D8965">
            <v>282.41</v>
          </cell>
        </row>
        <row r="8966">
          <cell r="A8966" t="str">
            <v>ED-27086</v>
          </cell>
          <cell r="B8966" t="str">
            <v>LUMINÁRIA COMERCIAL COM ALETAS DE SOBREPOR COMPLETA, PARA DUAS (2) LÂMPADAS TUBULARES LED 2X9W-ØT8, TEMPERATURA DA COR 6500K, FORNECIMENTO E INSTALAÇÃO, INCLUSIVE BASE E LÂMPADA</v>
          </cell>
          <cell r="C8966" t="str">
            <v>un</v>
          </cell>
          <cell r="D8966">
            <v>229.8</v>
          </cell>
        </row>
        <row r="8967">
          <cell r="A8967" t="str">
            <v>ED-27092</v>
          </cell>
          <cell r="B8967" t="str">
            <v>LUMINÁRIA COMERCIAL COM ALETAS DE SOBREPOR COMPLETA, PARA QUATRO (4) LÂMPADAS TUBULARES LED 4X18W-ØT8, TEMPERATURA DA COR 6500K, FORNECIMENTO E INSTALAÇÃO, INCLUSIVE BASE E LÂMPADA</v>
          </cell>
          <cell r="C8967" t="str">
            <v>un</v>
          </cell>
          <cell r="D8967">
            <v>559.53</v>
          </cell>
        </row>
        <row r="8968">
          <cell r="A8968" t="str">
            <v>ED-27088</v>
          </cell>
          <cell r="B8968" t="str">
            <v>LUMINÁRIA COMERCIAL COM ALETAS DE SOBREPOR COMPLETA, PARA QUATRO (4) LÂMPADAS TUBULARES LED 4X9W-ØT8, TEMPERATURA DA COR 6500K, FORNECIMENTO E INSTALAÇÃO, INCLUSIVE BASE E LÂMPADA</v>
          </cell>
          <cell r="C8968" t="str">
            <v>un</v>
          </cell>
          <cell r="D8968">
            <v>414.35</v>
          </cell>
        </row>
        <row r="8969">
          <cell r="A8969" t="str">
            <v>ED-27089</v>
          </cell>
          <cell r="B8969" t="str">
            <v>LUMINÁRIA COMERCIAL COM ALETAS DE SOBREPOR, PARA DUAS (2) LÂMPADAS TUBULARES LED 2X18W-ØT8, FORNECIMENTO E INSTALAÇÃO, EXCLUSIVE BASE E LÂMPADA</v>
          </cell>
          <cell r="C8969" t="str">
            <v>un</v>
          </cell>
          <cell r="D8969">
            <v>196.45</v>
          </cell>
        </row>
        <row r="8970">
          <cell r="A8970" t="str">
            <v>ED-27085</v>
          </cell>
          <cell r="B8970" t="str">
            <v>LUMINÁRIA COMERCIAL COM ALETAS DE SOBREPOR, PARA DUAS (2) LÂMPADAS TUBULARES LED 2X9W-ØT8, FORNECIMENTO E INSTALAÇÃO, EXCLUSIVE BASE E LÂMPADA</v>
          </cell>
          <cell r="C8970" t="str">
            <v>un</v>
          </cell>
          <cell r="D8970">
            <v>153.22</v>
          </cell>
        </row>
        <row r="8971">
          <cell r="A8971" t="str">
            <v>ED-27091</v>
          </cell>
          <cell r="B8971" t="str">
            <v>LUMINÁRIA COMERCIAL COM ALETAS DE SOBREPOR, PARA QUATRO (4) LÂMPADAS TUBULARES LED 4X18W-ØT8, FORNECIMENTO E INSTALAÇÃO, EXCLUSIVE BASE E LÂMPADA</v>
          </cell>
          <cell r="C8971" t="str">
            <v>un</v>
          </cell>
          <cell r="D8971">
            <v>387.61</v>
          </cell>
        </row>
        <row r="8972">
          <cell r="A8972" t="str">
            <v>ED-27087</v>
          </cell>
          <cell r="B8972" t="str">
            <v>LUMINÁRIA COMERCIAL COM ALETAS DE SOBREPOR, PARA QUATRO (4) LÂMPADAS TUBULARES LED 4X9W-ØT8, FORNECIMENTO E INSTALAÇÃO, EXCLUSIVE BASE E LÂMPADA</v>
          </cell>
          <cell r="C8972" t="str">
            <v>un</v>
          </cell>
          <cell r="D8972">
            <v>261.19</v>
          </cell>
        </row>
        <row r="8973">
          <cell r="A8973" t="str">
            <v>ED-27074</v>
          </cell>
          <cell r="B8973" t="str">
            <v>LUMINÁRIA COMERCIAL COM DIFUSOR DE EMBUTIR COMPLETA, PARA DUAS (2) LÂMPADAS TUBULARES LED 2X18W-ØT8, TEMPERATURA DA COR 6500K, FORNECIMENTO E INSTALAÇÃO, INCLUSIVE BASE E LÂMPADA</v>
          </cell>
          <cell r="C8973" t="str">
            <v>un</v>
          </cell>
          <cell r="D8973">
            <v>463.18</v>
          </cell>
        </row>
        <row r="8974">
          <cell r="A8974" t="str">
            <v>ED-27072</v>
          </cell>
          <cell r="B8974" t="str">
            <v>LUMINÁRIA COMERCIAL COM DIFUSOR DE EMBUTIR COMPLETA, PARA DUAS (2) LÂMPADAS TUBULARES LED 2X9W-ØT8, TEMPERATURA DA COR 6500K, FORNECIMENTO E INSTALAÇÃO, INCLUSIVE BASE E LÂMPADA</v>
          </cell>
          <cell r="C8974" t="str">
            <v>un</v>
          </cell>
          <cell r="D8974">
            <v>382.17</v>
          </cell>
        </row>
        <row r="8975">
          <cell r="A8975" t="str">
            <v>ED-27076</v>
          </cell>
          <cell r="B8975" t="str">
            <v>LUMINÁRIA COMERCIAL COM DIFUSOR DE EMBUTIR COMPLETA, PARA QUATRO (4) LÂMPADAS TUBULARES LED 4X9W-ØT8, TEMPERATURA DA COR 6500K, FORNECIMENTO E INSTALAÇÃO, INCLUSIVE BASE E LÂMPADA</v>
          </cell>
          <cell r="C8975" t="str">
            <v>un</v>
          </cell>
          <cell r="D8975">
            <v>476.27</v>
          </cell>
        </row>
        <row r="8976">
          <cell r="A8976" t="str">
            <v>ED-27073</v>
          </cell>
          <cell r="B8976" t="str">
            <v>LUMINÁRIA COMERCIAL COM DIFUSOR DE EMBUTIR, PARA DUAS (2) LÂMPADAS TUBULARES LED 2X18W-ØT8, FORNECIMENTO E INSTALAÇÃO, EXCLUSIVE BASE E LÂMPADA</v>
          </cell>
          <cell r="C8976" t="str">
            <v>un</v>
          </cell>
          <cell r="D8976">
            <v>377.22</v>
          </cell>
        </row>
        <row r="8977">
          <cell r="A8977" t="str">
            <v>ED-27071</v>
          </cell>
          <cell r="B8977" t="str">
            <v>LUMINÁRIA COMERCIAL COM DIFUSOR DE EMBUTIR, PARA DUAS (2) LÂMPADAS TUBULARES LED 2X9W-ØT8, FORNECIMENTO E INSTALAÇÃO, EXCLUSIVE BASE E LÂMPADA</v>
          </cell>
          <cell r="C8977" t="str">
            <v>un</v>
          </cell>
          <cell r="D8977">
            <v>305.59</v>
          </cell>
        </row>
        <row r="8978">
          <cell r="A8978" t="str">
            <v>ED-27075</v>
          </cell>
          <cell r="B8978" t="str">
            <v>LUMINÁRIA COMERCIAL COM DIFUSOR DE EMBUTIR, PARA QUATRO (4) LÂMPADAS TUBULARES LED 4X9W-ØT8, FORNECIMENTO E INSTALAÇÃO, EXCLUSIVE BASE E LÂMPADA</v>
          </cell>
          <cell r="C8978" t="str">
            <v>un</v>
          </cell>
          <cell r="D8978">
            <v>323.11</v>
          </cell>
        </row>
        <row r="8979">
          <cell r="A8979" t="str">
            <v>ED-27068</v>
          </cell>
          <cell r="B8979" t="str">
            <v>LUMINÁRIA COMERCIAL COM DIFUSOR DE SOBREPOR COMPLETA, PARA DUAS (2) LÂMPADAS TUBULARES LED 2X18W-ØT8, TEMPERATURA DA COR 6500K, FORNECIMENTO E INSTALAÇÃO, INCLUSIVE BASE E LÂMPADA</v>
          </cell>
          <cell r="C8979" t="str">
            <v>un</v>
          </cell>
          <cell r="D8979">
            <v>469.86</v>
          </cell>
        </row>
        <row r="8980">
          <cell r="A8980" t="str">
            <v>ED-27066</v>
          </cell>
          <cell r="B8980" t="str">
            <v>LUMINÁRIA COMERCIAL COM DIFUSOR DE SOBREPOR COMPLETA, PARA DUAS (2) LÂMPADAS TUBULARES LED 2X9W-ØT8, TEMPERATURA DA COR 6500K, FORNECIMENTO E INSTALAÇÃO, INCLUSIVE BASE E LÂMPADA</v>
          </cell>
          <cell r="C8980" t="str">
            <v>un</v>
          </cell>
          <cell r="D8980">
            <v>356.91</v>
          </cell>
        </row>
        <row r="8981">
          <cell r="A8981" t="str">
            <v>ED-27070</v>
          </cell>
          <cell r="B8981" t="str">
            <v>LUMINÁRIA COMERCIAL COM DIFUSOR DE SOBREPOR COMPLETA, PARA QUATRO (4) LÂMPADAS TUBULARES LED 4X9W-ØT8, TEMPERATURA DA COR 6500K, FORNECIMENTO E INSTALAÇÃO, INCLUSIVE BASE E LÂMPADA</v>
          </cell>
          <cell r="C8981" t="str">
            <v>un</v>
          </cell>
          <cell r="D8981">
            <v>554.87</v>
          </cell>
        </row>
        <row r="8982">
          <cell r="A8982" t="str">
            <v>ED-27064</v>
          </cell>
          <cell r="B8982" t="str">
            <v>LUMINÁRIA COMERCIAL COM DIFUSOR DE SOBREPOR COMPLETA, PARA UMA (1) LÂMPADA TUBULAR LED 1X18W-ØT8, TEMPERATURA DA COR 6500K, FORNECIMENTO E INSTALAÇÃO, INCLUSIVE BASE E LÂMPADA</v>
          </cell>
          <cell r="C8982" t="str">
            <v>un</v>
          </cell>
          <cell r="D8982">
            <v>406.11</v>
          </cell>
        </row>
        <row r="8983">
          <cell r="A8983" t="str">
            <v>ED-27062</v>
          </cell>
          <cell r="B8983" t="str">
            <v>LUMINÁRIA COMERCIAL COM DIFUSOR DE SOBREPOR COMPLETA, PARA UMA (1) LÂMPADA TUBULAR LED 1X9W-ØT8, TEMPERATURA DA COR 6500K, FORNECIMENTO E INSTALAÇÃO, INCLUSIVE BASE E LÂMPADA</v>
          </cell>
          <cell r="C8983" t="str">
            <v>un</v>
          </cell>
          <cell r="D8983">
            <v>318.44</v>
          </cell>
        </row>
        <row r="8984">
          <cell r="A8984" t="str">
            <v>ED-27067</v>
          </cell>
          <cell r="B8984" t="str">
            <v>LUMINÁRIA COMERCIAL COM DIFUSOR DE SOBREPOR, PARA DUAS (2) LÂMPADAS TUBULARES LED 2X18W-ØT8, FORNECIMENTO E INSTALAÇÃO, EXCLUSIVE BASE E LÂMPADA</v>
          </cell>
          <cell r="C8984" t="str">
            <v>un</v>
          </cell>
          <cell r="D8984">
            <v>383.9</v>
          </cell>
        </row>
        <row r="8985">
          <cell r="A8985" t="str">
            <v>ED-27065</v>
          </cell>
          <cell r="B8985" t="str">
            <v>LUMINÁRIA COMERCIAL COM DIFUSOR DE SOBREPOR, PARA DUAS (2) LÂMPADAS TUBULARES LED 2X9W-ØT8, FORNECIMENTO E INSTALAÇÃO, EXCLUSIVE BASE E LÂMPADA</v>
          </cell>
          <cell r="C8985" t="str">
            <v>un</v>
          </cell>
          <cell r="D8985">
            <v>280.33</v>
          </cell>
        </row>
        <row r="8986">
          <cell r="A8986" t="str">
            <v>ED-27069</v>
          </cell>
          <cell r="B8986" t="str">
            <v>LUMINÁRIA COMERCIAL COM DIFUSOR DE SOBREPOR, PARA QUATRO (4) LÂMPADAS TUBULARES LED 4X9W-ØT8, FORNECIMENTO E INSTALAÇÃO, EXCLUSIVE BASE E LÂMPADA</v>
          </cell>
          <cell r="C8986" t="str">
            <v>un</v>
          </cell>
          <cell r="D8986">
            <v>401.71</v>
          </cell>
        </row>
        <row r="8987">
          <cell r="A8987" t="str">
            <v>ED-27063</v>
          </cell>
          <cell r="B8987" t="str">
            <v>LUMINÁRIA COMERCIAL COM DIFUSOR DE SOBREPOR, PARA UMA (1) LÂMPADA TUBULAR LED 1X18W-ØT8, FORNECIMENTO E INSTALAÇÃO, EXCLUSIVE BASE E LÂMPADA</v>
          </cell>
          <cell r="C8987" t="str">
            <v>un</v>
          </cell>
          <cell r="D8987">
            <v>363.13</v>
          </cell>
        </row>
        <row r="8988">
          <cell r="A8988" t="str">
            <v>ED-27061</v>
          </cell>
          <cell r="B8988" t="str">
            <v>LUMINÁRIA COMERCIAL COM DIFUSOR DE SOBREPOR, PARA UMA (1) LÂMPADA TUBULAR LED 1X9W-ØT8, FORNECIMENTO E INSTALAÇÃO, EXCLUSIVE BASE, REATOR E LÂMPADA</v>
          </cell>
          <cell r="C8988" t="str">
            <v>un</v>
          </cell>
          <cell r="D8988">
            <v>280.15</v>
          </cell>
        </row>
        <row r="8989">
          <cell r="A8989" t="str">
            <v>ED-13357</v>
          </cell>
          <cell r="B8989" t="str">
            <v>LUMINÁRIA PLAFON REDONDO DE VIDRO JATEADO REDONDO COMPLETA, DIÂMETRO 25 CM, PARA UMA (1) LÂMPADA LED, POTÊNCIA 15W, BULBO A65, FORNECIMENTO E INSTALAÇÃO, INCLUSIVE BASE E LÂMPADA</v>
          </cell>
          <cell r="C8989" t="str">
            <v>un</v>
          </cell>
          <cell r="D8989">
            <v>57.41</v>
          </cell>
        </row>
        <row r="8990">
          <cell r="A8990" t="str">
            <v>ED-13356</v>
          </cell>
          <cell r="B8990" t="str">
            <v>LUMINÁRIA PLAFON REDONDO DE VIDRO JATEADO REDONDO COMPLETA, DIÂMETRO 25 CM, PARA UMA (1) LÂMPADA LED, POTÊNCIA 9W, BULBO A60, FORNECIMENTO E INSTALAÇÃO, INCLUSIVE BASE E LÂMPADA</v>
          </cell>
          <cell r="C8990" t="str">
            <v>un</v>
          </cell>
          <cell r="D8990">
            <v>54.4</v>
          </cell>
        </row>
        <row r="8991">
          <cell r="A8991" t="str">
            <v>ED-13355</v>
          </cell>
          <cell r="B8991" t="str">
            <v>LUMINÁRIA PLAFON REDONDO DE VIDRO JATEADO REDONDO, DIÂMETRO 25 CM, PARA UMA (1) LÂMPADA BASE E-27, FORNECIMENTO E INSTALAÇÃO, INCLUSIVE BASE, EXCLUSIVE LÂMPADA</v>
          </cell>
          <cell r="C8991" t="str">
            <v>un</v>
          </cell>
          <cell r="D8991">
            <v>42.71</v>
          </cell>
        </row>
        <row r="8992">
          <cell r="A8992" t="str">
            <v>ED-49408</v>
          </cell>
          <cell r="B8992" t="str">
            <v>LUMINÁRIA REFLETORA PARA ILUMINAÇÃO PÚBLICA COM LÂMPADA VAPOR DE MERCÚRIO, 2 REFLETORES DE 250W EM POSTE DE CONCRETO COM 9 M DE ALTURA (COMPLETA)</v>
          </cell>
          <cell r="C8992" t="str">
            <v>un</v>
          </cell>
          <cell r="D8992">
            <v>1929.25</v>
          </cell>
        </row>
        <row r="8993">
          <cell r="A8993" t="str">
            <v>ED-49410</v>
          </cell>
          <cell r="B8993" t="str">
            <v>LUMINÁRIA REFLETORA PARA ILUMINAÇÃO PÚBLICA COM LÂMPADA VAPOR DE MERCÚRIO, 3 REFLETORES DE 400W EM POSTE DE CONCRETO COM 11 M DE ALTURA (COMPLETA)</v>
          </cell>
          <cell r="C8993" t="str">
            <v>un</v>
          </cell>
          <cell r="D8993">
            <v>2914.24</v>
          </cell>
        </row>
        <row r="8994">
          <cell r="A8994" t="str">
            <v>ED-49409</v>
          </cell>
          <cell r="B8994" t="str">
            <v>LUMINÁRIA REFLETORA PARA ILUMINAÇÃO PÚBLICA COM LÂMPADA VAPOR DE MERCÚRIO, 6 REFLETORES DE 400W EM POSTE DE CONCRETO COM 9 M DE ALTURA (COMPLETA)</v>
          </cell>
          <cell r="C8994" t="str">
            <v>un</v>
          </cell>
          <cell r="D8994">
            <v>3803.19</v>
          </cell>
        </row>
        <row r="8995">
          <cell r="A8995" t="str">
            <v>ED-49406</v>
          </cell>
          <cell r="B8995" t="str">
            <v>LUMINÁRIA REFLETORA PARA ILUMINAÇÃO PÚBLICA PARA LÂMPADA VAPOR DE MERCÚRIO, SÓDIO E METÁLICA, 1 PÉTALA, POSTE DE AÇO GALVANIZADO COM 10 M DE ALTURA LIVRE (COMPLETA)</v>
          </cell>
          <cell r="C8995" t="str">
            <v>un</v>
          </cell>
          <cell r="D8995">
            <v>4829.75</v>
          </cell>
        </row>
        <row r="8996">
          <cell r="A8996" t="str">
            <v>ED-49407</v>
          </cell>
          <cell r="B8996" t="str">
            <v>LUMINÁRIA REFLETORA PARA ILUMINAÇÃO PÚBLICA PARA LÂMPADA VAPOR DE MERCÚRIO, SÓDIO E METÁLICA, 2 PÉTALAS, POSTE DE AÇO GALVANIZADO COM 10 M DE ALTURA LIVRE (COMPLETA)</v>
          </cell>
          <cell r="C8996" t="str">
            <v>un</v>
          </cell>
          <cell r="D8996">
            <v>5354.16</v>
          </cell>
        </row>
        <row r="8997">
          <cell r="A8997" t="str">
            <v>ED-49401</v>
          </cell>
          <cell r="B8997" t="str">
            <v>LUMINÁRIA TIPO DROPS COM BASE SUPORTE GALVANIZADA E GLOBO LEITOSO COMPLETA, PARA UMA (1) LÂMPADA FLUORESCENTE COMPACTA DE 20W, FORNECIMENTO E INSTALAÇÃO, INCLUSIVE BASE E LÂMPADA</v>
          </cell>
          <cell r="C8997" t="str">
            <v>un</v>
          </cell>
          <cell r="D8997">
            <v>82.62</v>
          </cell>
        </row>
        <row r="8998">
          <cell r="A8998" t="str">
            <v>ED-13354</v>
          </cell>
          <cell r="B8998" t="str">
            <v>LUMINÁRIA TIPO DROPS COM BASE SUPORTE GALVANIZADA E GLOBO LEITOSO COMPLETA, PARA UMA (1) LÂMPADA LED, POTÊNCIA 15W, BULBO A65, FORNECIMENTO E INSTALAÇÃO, INCLUSIVE BASE E LÂMPADA</v>
          </cell>
          <cell r="C8998" t="str">
            <v>un</v>
          </cell>
          <cell r="D8998">
            <v>83.28</v>
          </cell>
        </row>
        <row r="8999">
          <cell r="A8999" t="str">
            <v>ED-13353</v>
          </cell>
          <cell r="B8999" t="str">
            <v>LUMINÁRIA TIPO DROPS COM BASE SUPORTE GALVANIZADA E GLOBO LEITOSO COMPLETA, PARA UMA (1) LÂMPADA LED, POTÊNCIA 9W, BULBO A60, FORNECIMENTO E INSTALAÇÃO, INCLUSIVE BASE E LÂMPADA</v>
          </cell>
          <cell r="C8999" t="str">
            <v>un</v>
          </cell>
          <cell r="D8999">
            <v>80.27</v>
          </cell>
        </row>
        <row r="9000">
          <cell r="A9000" t="str">
            <v>ED-49400</v>
          </cell>
          <cell r="B9000" t="str">
            <v>LUMINÁRIA TIPO DROPS COM BASE SUPORTE GALVANIZADA E GLOBO LEITOSO, PARA UMA (1) LÂMPADA BASE E-27, FORNECIMENTO E INSTALAÇÃO, EXCLUSIVE BASE E LÂMPADA</v>
          </cell>
          <cell r="C9000" t="str">
            <v>un</v>
          </cell>
          <cell r="D9000">
            <v>59.11</v>
          </cell>
        </row>
        <row r="9001">
          <cell r="A9001" t="str">
            <v>ED-49496</v>
          </cell>
          <cell r="B9001" t="str">
            <v>PROJETOR EXTERNO PARA LÂMPADA A VAPOR DE MERCÚRIO , DE IODETO METÁLICO OU DE SÓDIO, COM ÂNGULO REGULÁVEL, COM ALOJAMENTO PARA REATOR, COMPLETO</v>
          </cell>
          <cell r="C9001" t="str">
            <v>un</v>
          </cell>
          <cell r="D9001">
            <v>483.05</v>
          </cell>
        </row>
        <row r="9002">
          <cell r="A9002" t="str">
            <v>ED-49514</v>
          </cell>
          <cell r="B9002" t="str">
            <v>REATOR ELETRÔNICO, ALTO FATOR DE POTÊNCIA (A.F.P), PARTIDA RÁPIDA, PARA DUAS (2) LÂMPADAS TUBULARES, POTÊNCIA 16W, FORNECIMENTO E INSTALAÇÃO</v>
          </cell>
          <cell r="C9002" t="str">
            <v>un</v>
          </cell>
          <cell r="D9002">
            <v>32.77</v>
          </cell>
        </row>
        <row r="9003">
          <cell r="A9003" t="str">
            <v>ED-49518</v>
          </cell>
          <cell r="B9003" t="str">
            <v>REATOR ELETRÔNICO, ALTO FATOR DE POTÊNCIA (A.F.P), PARTIDA RÁPIDA, PARA DUAS (2) LÂMPADAS TUBULARES, POTÊNCIA 20W, FORNECIMENTO E INSTALAÇÃO</v>
          </cell>
          <cell r="C9003" t="str">
            <v>un</v>
          </cell>
          <cell r="D9003">
            <v>35.58</v>
          </cell>
        </row>
        <row r="9004">
          <cell r="A9004" t="str">
            <v>ED-49516</v>
          </cell>
          <cell r="B9004" t="str">
            <v>REATOR ELETRÔNICO, ALTO FATOR DE POTÊNCIA (A.F.P), PARTIDA RÁPIDA, PARA DUAS (2) LÂMPADAS TUBULARES, POTÊNCIA 32W, FORNECIMENTO E INSTALAÇÃO</v>
          </cell>
          <cell r="C9004" t="str">
            <v>un</v>
          </cell>
          <cell r="D9004">
            <v>39.91</v>
          </cell>
        </row>
        <row r="9005">
          <cell r="A9005" t="str">
            <v>ED-49520</v>
          </cell>
          <cell r="B9005" t="str">
            <v>REATOR ELETRÔNICO, ALTO FATOR DE POTÊNCIA (A.F.P), PARTIDA RÁPIDA, PARA DUAS (2) LÂMPADAS TUBULARES, POTÊNCIA 40W, FORNECIMENTO E INSTALAÇÃO</v>
          </cell>
          <cell r="C9005" t="str">
            <v>un</v>
          </cell>
          <cell r="D9005">
            <v>38.66</v>
          </cell>
        </row>
        <row r="9006">
          <cell r="A9006" t="str">
            <v>ED-49513</v>
          </cell>
          <cell r="B9006" t="str">
            <v>REATOR ELETRÔNICO, ALTO FATOR DE POTÊNCIA (A.F.P), PARTIDA RÁPIDA, PARA UMA (1) LÂMPADA TUBULAR, POTÊNCIA 16W, FORNECIMENTO E INSTALAÇÃO</v>
          </cell>
          <cell r="C9006" t="str">
            <v>un</v>
          </cell>
          <cell r="D9006">
            <v>31.52</v>
          </cell>
        </row>
        <row r="9007">
          <cell r="A9007" t="str">
            <v>ED-49517</v>
          </cell>
          <cell r="B9007" t="str">
            <v>REATOR ELETRÔNICO, ALTO FATOR DE POTÊNCIA (A.F.P), PARTIDA RÁPIDA, PARA UMA (1) LÂMPADA TUBULAR, POTÊNCIA 20W, FORNECIMENTO E INSTALAÇÃO</v>
          </cell>
          <cell r="C9007" t="str">
            <v>un</v>
          </cell>
          <cell r="D9007">
            <v>29.83</v>
          </cell>
        </row>
        <row r="9008">
          <cell r="A9008" t="str">
            <v>ED-49515</v>
          </cell>
          <cell r="B9008" t="str">
            <v>REATOR ELETRÔNICO, ALTO FATOR DE POTÊNCIA (A.F.P), PARTIDA RÁPIDA, PARA UMA (1) LÂMPADA TUBULAR, POTÊNCIA 32W, FORNECIMENTO E INSTALAÇÃO</v>
          </cell>
          <cell r="C9008" t="str">
            <v>un</v>
          </cell>
          <cell r="D9008">
            <v>45.12</v>
          </cell>
        </row>
        <row r="9009">
          <cell r="A9009" t="str">
            <v>ED-49519</v>
          </cell>
          <cell r="B9009" t="str">
            <v>REATOR ELETRÔNICO, ALTO FATOR DE POTÊNCIA (A.F.P), PARTIDA RÁPIDA, PARA UMA (1) LÂMPADA TUBULAR, POTÊNCIA 40W, FORNECIMENTO E INSTALAÇÃO</v>
          </cell>
          <cell r="C9009" t="str">
            <v>un</v>
          </cell>
          <cell r="D9009">
            <v>29.28</v>
          </cell>
        </row>
        <row r="9010">
          <cell r="A9010" t="str">
            <v>ED-49371</v>
          </cell>
          <cell r="B9010" t="str">
            <v>LÂMPADA COMPACTADA ELETRÔNICA FLUORESCENTE, BASE E27, POTÊNCIA 11W, TENSÃO 110-127V, FORNECIMENTO E INSTALAÇÃO, EXCLUSIVE LUMINÁRIA</v>
          </cell>
          <cell r="C9010" t="str">
            <v>un</v>
          </cell>
          <cell r="D9010">
            <v>11.66</v>
          </cell>
        </row>
        <row r="9011">
          <cell r="A9011" t="str">
            <v>ED-49372</v>
          </cell>
          <cell r="B9011" t="str">
            <v>LÂMPADA COMPACTADA ELETRÔNICA FLUORESCENTE, BASE E27, POTÊNCIA 15W, TENSÃO 110-127V, FORNECIMENTO E INSTALAÇÃO, EXCLUSIVE LUMINÁRIA</v>
          </cell>
          <cell r="C9011" t="str">
            <v>un</v>
          </cell>
          <cell r="D9011">
            <v>12.23</v>
          </cell>
        </row>
        <row r="9012">
          <cell r="A9012" t="str">
            <v>ED-49373</v>
          </cell>
          <cell r="B9012" t="str">
            <v>LÂMPADA COMPACTADA ELETRÔNICA FLUORESCENTE, BASE E27, POTÊNCIA 20W, TENSÃO 110-127V, FORNECIMENTO E INSTALAÇÃO, EXCLUSIVE LUMINÁRIA</v>
          </cell>
          <cell r="C9012" t="str">
            <v>un</v>
          </cell>
          <cell r="D9012">
            <v>14.04</v>
          </cell>
        </row>
        <row r="9013">
          <cell r="A9013" t="str">
            <v>ED-49374</v>
          </cell>
          <cell r="B9013" t="str">
            <v>LÂMPADA COMPACTADA ELETRÔNICA FLUORESCENTE, BASE E27, POTÊNCIA 23W, TENSÃO 110-127V, FORNECIMENTO E INSTALAÇÃO, EXCLUSIVE LUMINÁRIA</v>
          </cell>
          <cell r="C9013" t="str">
            <v>un</v>
          </cell>
          <cell r="D9013">
            <v>14.28</v>
          </cell>
        </row>
        <row r="9014">
          <cell r="A9014" t="str">
            <v>ED-49370</v>
          </cell>
          <cell r="B9014" t="str">
            <v>LÂMPADA COMPACTADA ELETRÔNICA FLUORESCENTE, BASE E27, POTÊNCIA 9W, TENSÃO 110-127V, FORNECIMENTO E INSTALAÇÃO, EXCLUSIVE LUMINÁRIA</v>
          </cell>
          <cell r="C9014" t="str">
            <v>un</v>
          </cell>
          <cell r="D9014">
            <v>12.02</v>
          </cell>
        </row>
        <row r="9015">
          <cell r="A9015" t="str">
            <v>ED-13343</v>
          </cell>
          <cell r="B9015" t="str">
            <v>LÂMPADA LED, BASE E27, POTÊNCIA 15W, BULBO A65, TEMPERATURA DA COR 6500K, TENSÃO 110-127V, FORNECIMENTO E INSTALAÇÃO, EXCLUSIVE LUMINÁRIA</v>
          </cell>
          <cell r="C9015" t="str">
            <v>un</v>
          </cell>
          <cell r="D9015">
            <v>14.7</v>
          </cell>
        </row>
        <row r="9016">
          <cell r="A9016" t="str">
            <v>ED-13344</v>
          </cell>
          <cell r="B9016" t="str">
            <v>LÂMPADA LED, BASE E27, POTÊNCIA 20W, BULBO A70, TEMPERATURA DA COR 6500K, TENSÃO 110-127V, FORNECIMENTO E INSTALAÇÃO, EXCLUSIVE LUMINÁRIA</v>
          </cell>
          <cell r="C9016" t="str">
            <v>un</v>
          </cell>
          <cell r="D9016">
            <v>28.1</v>
          </cell>
        </row>
        <row r="9017">
          <cell r="A9017" t="str">
            <v>ED-13342</v>
          </cell>
          <cell r="B9017" t="str">
            <v>LÂMPADA LED, BASE E27, POTÊNCIA 9W, BULBO A60, TEMPERATURA DA COR 6500K, TENSÃO 110-127V, FORNECIMENTO E INSTALAÇÃO, EXCLUSIVE LUMINÁRIA</v>
          </cell>
          <cell r="C9017" t="str">
            <v>un</v>
          </cell>
          <cell r="D9017">
            <v>11.69</v>
          </cell>
        </row>
        <row r="9018">
          <cell r="A9018" t="str">
            <v>ED-49379</v>
          </cell>
          <cell r="B9018" t="str">
            <v>LÂMPADA MISTA DE 160W/220V</v>
          </cell>
          <cell r="C9018" t="str">
            <v>un</v>
          </cell>
          <cell r="D9018">
            <v>24.61</v>
          </cell>
        </row>
        <row r="9019">
          <cell r="A9019" t="str">
            <v>ED-49375</v>
          </cell>
          <cell r="B9019" t="str">
            <v>LÂMPADA TUBULAR FLUORESCENTE, BASE G13, POTÊNCIA 16W, FORNECIMENTO E INSTALAÇÃO, EXCLUSIVE REATOR E LUMINÁRIA</v>
          </cell>
          <cell r="C9019" t="str">
            <v>un</v>
          </cell>
          <cell r="D9019">
            <v>16.33</v>
          </cell>
        </row>
        <row r="9020">
          <cell r="A9020" t="str">
            <v>ED-49377</v>
          </cell>
          <cell r="B9020" t="str">
            <v>LÂMPADA TUBULAR FLUORESCENTE, BASE G13, POTÊNCIA 20W, FORNECIMENTO E INSTALAÇÃO, EXCLUSIVE REATOR E LUMINÁRIA</v>
          </cell>
          <cell r="C9020" t="str">
            <v>un</v>
          </cell>
          <cell r="D9020">
            <v>16.58</v>
          </cell>
        </row>
        <row r="9021">
          <cell r="A9021" t="str">
            <v>ED-49376</v>
          </cell>
          <cell r="B9021" t="str">
            <v>LÂMPADA TUBULAR FLUORESCENTE, BASE G13, POTÊNCIA 32W, FORNECIMENTO E INSTALAÇÃO, EXCLUSIVE REATOR E LUMINÁRIA</v>
          </cell>
          <cell r="C9021" t="str">
            <v>un</v>
          </cell>
          <cell r="D9021">
            <v>16.96</v>
          </cell>
        </row>
        <row r="9022">
          <cell r="A9022" t="str">
            <v>ED-49378</v>
          </cell>
          <cell r="B9022" t="str">
            <v>LÂMPADA TUBULAR FLUORESCENTE, BASE G13, POTÊNCIA 40W, FORNECIMENTO E INSTALAÇÃO, EXCLUSIVE REATOR E LUMINÁRIA</v>
          </cell>
          <cell r="C9022" t="str">
            <v>un</v>
          </cell>
          <cell r="D9022">
            <v>16.74</v>
          </cell>
        </row>
        <row r="9023">
          <cell r="A9023" t="str">
            <v>ED-9973</v>
          </cell>
          <cell r="B9023" t="str">
            <v>LÂMPADA TUBULAR LED, BASE G13, POTÊNCIA 18W, DIÂMETRO 26MM/T8, TEMPERATURA DA COR 6500K, FORNECIMENTO E INSTALAÇÃO, EXCLUSIVE LUMINÁRIA</v>
          </cell>
          <cell r="C9023" t="str">
            <v>un</v>
          </cell>
          <cell r="D9023">
            <v>24.05</v>
          </cell>
        </row>
        <row r="9024">
          <cell r="A9024" t="str">
            <v>ED-9974</v>
          </cell>
          <cell r="B9024" t="str">
            <v>LÂMPADA TUBULAR LED, BASE G13, POTÊNCIA 40W, DIÂMETRO 26MM/T8, TEMPERATURA DA COR 6500K, FORNECIMENTO E INSTALAÇÃO, EXCLUSIVE LUMINÁRIA</v>
          </cell>
          <cell r="C9024" t="str">
            <v>un</v>
          </cell>
          <cell r="D9024">
            <v>80.68</v>
          </cell>
        </row>
        <row r="9025">
          <cell r="A9025" t="str">
            <v>ED-9972</v>
          </cell>
          <cell r="B9025" t="str">
            <v>LÂMPADA TUBULAR LED, BASE G13, POTÊNCIA 9W, DIÂMETRO 26MM/T8, TEMPERATURA DA COR 6500K, FORNECIMENTO E INSTALAÇÃO, EXCLUSIVE LUMINÁRIA</v>
          </cell>
          <cell r="C9025" t="str">
            <v>un</v>
          </cell>
          <cell r="D9025">
            <v>19.36</v>
          </cell>
        </row>
        <row r="9026">
          <cell r="A9026" t="str">
            <v>ED-49380</v>
          </cell>
          <cell r="B9026" t="str">
            <v>RECEPTÁCULO DE PORCELANA PARA LÂMPADA COM ROSCA E-27, FORNECIMENTO E INSTALAÇÃO</v>
          </cell>
          <cell r="C9026" t="str">
            <v>un</v>
          </cell>
          <cell r="D9026">
            <v>9.47</v>
          </cell>
        </row>
        <row r="9027">
          <cell r="A9027" t="str">
            <v>ED-49298</v>
          </cell>
          <cell r="B9027" t="str">
            <v>DUTO CORRUGADO EM PEAD (POLIETILENO DE ALTA DENSIDADE), PARA PROTEÇÃO DE CABOS SUBTERRÂNEOS DN 100 MM (4")</v>
          </cell>
          <cell r="C9027" t="str">
            <v>m</v>
          </cell>
          <cell r="D9027">
            <v>56.06</v>
          </cell>
        </row>
        <row r="9028">
          <cell r="A9028" t="str">
            <v>ED-49299</v>
          </cell>
          <cell r="B9028" t="str">
            <v>DUTO CORRUGADO EM PEAD (POLIETILENO DE ALTA DENSIDADE), PARA PROTEÇÃO DE CABOS SUBTERRÂNEOS DN 125 MM (5")</v>
          </cell>
          <cell r="C9028" t="str">
            <v>m</v>
          </cell>
          <cell r="D9028">
            <v>82.76</v>
          </cell>
        </row>
        <row r="9029">
          <cell r="A9029" t="str">
            <v>ED-49300</v>
          </cell>
          <cell r="B9029" t="str">
            <v>DUTO CORRUGADO EM PEAD (POLIETILENO DE ALTA DENSIDADE), PARA PROTEÇÃO DE CABOS SUBTERRÂNEOS DN 150 MM (6")</v>
          </cell>
          <cell r="C9029" t="str">
            <v>m</v>
          </cell>
          <cell r="D9029">
            <v>108.69</v>
          </cell>
        </row>
        <row r="9030">
          <cell r="A9030" t="str">
            <v>ED-4155</v>
          </cell>
          <cell r="B9030" t="str">
            <v>DUTO CORRUGADO EM PEAD (POLIETILENO DE ALTA DENSIDADE), PARA PROTEÇÃO DE CABOS SUBTERRÂNEOS DN 30 MM (1.1/4")</v>
          </cell>
          <cell r="C9030" t="str">
            <v>m</v>
          </cell>
          <cell r="D9030">
            <v>23.93</v>
          </cell>
        </row>
        <row r="9031">
          <cell r="A9031" t="str">
            <v>ED-49295</v>
          </cell>
          <cell r="B9031" t="str">
            <v>DUTO CORRUGADO EM PEAD (POLIETILENO DE ALTA DENSIDADE), PARA PROTEÇÃO DE CABOS SUBTERRÂNEOS DN 40 MM (1.1/2")</v>
          </cell>
          <cell r="C9031" t="str">
            <v>m</v>
          </cell>
          <cell r="D9031">
            <v>24.63</v>
          </cell>
        </row>
        <row r="9032">
          <cell r="A9032" t="str">
            <v>ED-49296</v>
          </cell>
          <cell r="B9032" t="str">
            <v>DUTO CORRUGADO EM PEAD (POLIETILENO DE ALTA DENSIDADE), PARA PROTEÇÃO DE CABOS SUBTERRÂNEOS DN 50 MM (2")</v>
          </cell>
          <cell r="C9032" t="str">
            <v>m</v>
          </cell>
          <cell r="D9032">
            <v>25.93</v>
          </cell>
        </row>
        <row r="9033">
          <cell r="A9033" t="str">
            <v>ED-49297</v>
          </cell>
          <cell r="B9033" t="str">
            <v>DUTO CORRUGADO EM PEAD (POLIETILENO DE ALTA DENSIDADE), PARA PROTEÇÃO DE CABOS SUBTERRÂNEOS DN 75 MM (3")</v>
          </cell>
          <cell r="C9033" t="str">
            <v>m</v>
          </cell>
          <cell r="D9033">
            <v>40.76</v>
          </cell>
        </row>
        <row r="9034">
          <cell r="A9034" t="str">
            <v>ED-49334</v>
          </cell>
          <cell r="B9034" t="str">
            <v>ENVELOPE DE CONCRETO PARA PROTEÇÃO DE TUBOS DE PVC ENTERRADO - CONCRETO TIPO A FCK = 13,5 MPA</v>
          </cell>
          <cell r="C9034" t="str">
            <v>m3</v>
          </cell>
          <cell r="D9034">
            <v>608.31</v>
          </cell>
        </row>
        <row r="9035">
          <cell r="A9035" t="str">
            <v>ED-49440</v>
          </cell>
          <cell r="B9035" t="str">
            <v>ARMAÇÃO SECUNDÁRIA DE UM ESTRIBO, EM AÇO GALVANIZADO, PARA FIXAÇÃO DE ISOLADOR ROLDANA, EXCLUSIVE ISOLADOR, INCLUSIVE INSTALAÇÃO</v>
          </cell>
          <cell r="C9035" t="str">
            <v>un</v>
          </cell>
          <cell r="D9035">
            <v>42.96</v>
          </cell>
        </row>
        <row r="9036">
          <cell r="A9036" t="str">
            <v>ED-20579</v>
          </cell>
          <cell r="B9036" t="str">
            <v>ENTRADA DE ENERGIA AÉREA, TIPO B1, PADRÃO CEMIG, CARGA INSTALADA DE ATÉ 10KW, BIFÁSICO, COM SAÍDA SUBTERRÂNEA, INCLUSIVE POSTE, CAIXA PARA MEDIDOR, DISJUNTOR, BARRAMENTO, ATERRAMENTO E ACESSÓRIOS</v>
          </cell>
          <cell r="C9036" t="str">
            <v>un</v>
          </cell>
          <cell r="D9036">
            <v>2853.66</v>
          </cell>
        </row>
        <row r="9037">
          <cell r="A9037" t="str">
            <v>ED-20580</v>
          </cell>
          <cell r="B9037" t="str">
            <v>ENTRADA DE ENERGIA AÉREA, TIPO B2, PADRÃO CEMIG, CARGA INSTALADA DE 10,1KW ATÉ 15KW, BIFÁSICO, COM SAÍDA SUBTERRÂNEA, INCLUSIVE POSTE, CAIXA PARA MEDIDOR, DISJUNTOR, BARRAMENTO, ATERRAMENTO E ACESSÓRIOS</v>
          </cell>
          <cell r="C9037" t="str">
            <v>un</v>
          </cell>
          <cell r="D9037">
            <v>2951.79</v>
          </cell>
        </row>
        <row r="9038">
          <cell r="A9038" t="str">
            <v>ED-20581</v>
          </cell>
          <cell r="B9038" t="str">
            <v>ENTRADA DE ENERGIA AÉREA, TIPO C1, PADRÃO CEMIG, CARGA INSTALADA DE ATÉ 15KVA, TRIFÁSICO, COM SAÍDA SUBTERRÂNEA, INCLUSIVE POSTE, CAIXA PARA MEDIDOR, DISJUNTOR, BARRAMENTO, ATERRAMENTO E ACESSÓRIOS</v>
          </cell>
          <cell r="C9038" t="str">
            <v>un</v>
          </cell>
          <cell r="D9038">
            <v>3312.31</v>
          </cell>
        </row>
        <row r="9039">
          <cell r="A9039" t="str">
            <v>ED-20582</v>
          </cell>
          <cell r="B9039" t="str">
            <v>ENTRADA DE ENERGIA AÉREA, TIPO C2, PADRÃO CEMIG, CARGA INSTALADA DE 15,1KVA ATÉ 23KVA, TRIFÁSICO, COM SAÍDA SUBTERRÂNEA, INCLUSIVE POSTE, CAIXA PARA MEDIDOR, DISJUNTOR, BARRAMENTO, ATERRAMENTO E ACESSÓRIOS</v>
          </cell>
          <cell r="C9039" t="str">
            <v>un</v>
          </cell>
          <cell r="D9039">
            <v>3386.15</v>
          </cell>
        </row>
        <row r="9040">
          <cell r="A9040" t="str">
            <v>ED-20583</v>
          </cell>
          <cell r="B9040" t="str">
            <v>ENTRADA DE ENERGIA AÉREA, TIPO C3, PADRÃO CEMIG, CARGA INSTALADA DE 23,1KVA ATÉ 27KVA, TRIFÁSICO, COM SAÍDA SUBTERRÂNEA, INCLUSIVE POSTE, CAIXA PARA MEDIDOR, DISJUNTOR, BARRAMENTO, ATERRAMENTO E ACESSÓRIOS</v>
          </cell>
          <cell r="C9040" t="str">
            <v>un</v>
          </cell>
          <cell r="D9040">
            <v>3425.56</v>
          </cell>
        </row>
        <row r="9041">
          <cell r="A9041" t="str">
            <v>ED-20584</v>
          </cell>
          <cell r="B9041" t="str">
            <v>ENTRADA DE ENERGIA AÉREA, TIPO C4, PADRÃO CEMIG, CARGA INSTALADA DE 27,1KVA ATÉ 38KVA, TRIFÁSICO, COM SAÍDA SUBTERRÂNEA, INCLUSIVE POSTE, CAIXA PARA MEDIDOR, DISJUNTOR, BARRAMENTO, ATERRAMENTO E ACESSÓRIOS</v>
          </cell>
          <cell r="C9041" t="str">
            <v>un</v>
          </cell>
          <cell r="D9041">
            <v>4435.9</v>
          </cell>
        </row>
        <row r="9042">
          <cell r="A9042" t="str">
            <v>ED-20585</v>
          </cell>
          <cell r="B9042" t="str">
            <v>ENTRADA DE ENERGIA AÉREA, TIPO C5, PADRÃO CEMIG, CARGA INSTALADA DE 38,1KVA ATÉ 47KVA, TRIFÁSICO, COM SAÍDA SUBTERRÂNEA, INCLUSIVE POSTE, CAIXA PARA MEDIDOR, DISJUNTOR, BARRAMENTO, ATERRAMENTO E ACESSÓRIOS</v>
          </cell>
          <cell r="C9042" t="str">
            <v>un</v>
          </cell>
          <cell r="D9042">
            <v>4814.58</v>
          </cell>
        </row>
        <row r="9043">
          <cell r="A9043" t="str">
            <v>ED-20586</v>
          </cell>
          <cell r="B9043" t="str">
            <v>ENTRADA DE ENERGIA AÉREA, TIPO C6, PADRÃO CEMIG, CARGA INSTALADA DE 47,1KVA ATÉ 57KVA, TRIFÁSICO, COM SAÍDA SUBTERRÂNEA, INCLUSIVE POSTE, CAIXA PARA MEDIDOR, DISJUNTOR, BARRAMENTO, ATERRAMENTO E ACESSÓRIOS</v>
          </cell>
          <cell r="C9043" t="str">
            <v>un</v>
          </cell>
          <cell r="D9043">
            <v>7442.21</v>
          </cell>
        </row>
        <row r="9044">
          <cell r="A9044" t="str">
            <v>ED-20587</v>
          </cell>
          <cell r="B9044" t="str">
            <v>ENTRADA DE ENERGIA AÉREA, TIPO C7, PADRÃO CEMIG, CARGA INSTALADA DE 57,1KVA ATÉ 66KVA, TRIFÁSICO, COM SAÍDA SUBTERRÂNEA, INCLUSIVE POSTE, CAIXA PARA MEDIDOR, DISJUNTOR, BARRAMENTO, ATERRAMENTO E ACESSÓRIOS</v>
          </cell>
          <cell r="C9044" t="str">
            <v>un</v>
          </cell>
          <cell r="D9044">
            <v>7538.24</v>
          </cell>
        </row>
        <row r="9045">
          <cell r="A9045" t="str">
            <v>ED-20588</v>
          </cell>
          <cell r="B9045" t="str">
            <v>ENTRADA DE ENERGIA AÉREA, TIPO C8, PADRÃO CEMIG, CARGA INSTALADA DE 66,1KVA ATÉ 75KVA, TRIFÁSICO, COM SAÍDA SUBTERRÂNEA, INCLUSIVE POSTE, CAIXA PARA MEDIDOR, DISJUNTOR, BARRAMENTO, ATERRAMENTO E ACESSÓRIOS</v>
          </cell>
          <cell r="C9045" t="str">
            <v>un</v>
          </cell>
          <cell r="D9045">
            <v>7564.76</v>
          </cell>
        </row>
        <row r="9046">
          <cell r="A9046" t="str">
            <v>ED-20589</v>
          </cell>
          <cell r="B9046" t="str">
            <v>ENTRADA DE ENERGIA AÉREA, TIPO F1, PADRÃO CEMIG, CARGA INSTALADA DE 75,1KVA ATÉ 86KVA, TRIFÁSICO, COM SAÍDA SUBTERRÂNEA, INCLUSIVE POSTE, CAIXA PARA MEDIDOR, DISJUNTOR, BARRAMENTO, ATERRAMENTO E ACESSÓRIOS</v>
          </cell>
          <cell r="C9046" t="str">
            <v>un</v>
          </cell>
          <cell r="D9046">
            <v>9840.13</v>
          </cell>
        </row>
        <row r="9047">
          <cell r="A9047" t="str">
            <v>ED-20590</v>
          </cell>
          <cell r="B9047" t="str">
            <v>ENTRADA DE ENERGIA AÉREA, TIPO F2, PADRÃO CEMIG, CARGA INSTALADA DE 86,1KVA ATÉ 95KVA, TRIFÁSICO, COM SAÍDA SUBTERRÂNEA, INCLUSIVE POSTE, CAIXA PARA MEDIDOR, DISJUNTOR, BARRAMENTO, ATERRAMENTO E ACESSÓRIOS</v>
          </cell>
          <cell r="C9047" t="str">
            <v>un</v>
          </cell>
          <cell r="D9047">
            <v>10511.1</v>
          </cell>
        </row>
        <row r="9048">
          <cell r="A9048" t="str">
            <v>ED-20591</v>
          </cell>
          <cell r="B9048" t="str">
            <v>ENTRADA DE ENERGIA SUBTERRÂNEA, TIPO F3, PADRÃO CEMIG, CARGA INSTALADA DE 95,1KVA ATÉ 114KVA, TRIFÁSICO, COM SAÍDA SUBTERRÂNEA, INCLUSIVE POSTE, CAIXA PARA MEDIDOR, DISJUNTOR, BARRAMENTO, ATERRAMENTO E ACESSÓRIOS</v>
          </cell>
          <cell r="C9048" t="str">
            <v>un</v>
          </cell>
          <cell r="D9048">
            <v>10074.49</v>
          </cell>
        </row>
        <row r="9049">
          <cell r="A9049" t="str">
            <v>ED-20592</v>
          </cell>
          <cell r="B9049" t="str">
            <v>ENTRADA DE ENERGIA SUBTERRÂNEA, TIPO F4, PADRÃO CEMIG, CARGA INSTALADA DE 114,1KVA ATÉ 152KVA, TRIFÁSICO, COM SAÍDA SUBTERRÂNEA, INCLUSIVE POSTE, CAIXA PARA MEDIDOR, DISJUNTOR, BARRAMENTO, ATERRAMENTO E ACESSÓRIOS</v>
          </cell>
          <cell r="C9049" t="str">
            <v>un</v>
          </cell>
          <cell r="D9049">
            <v>10276.44</v>
          </cell>
        </row>
        <row r="9050">
          <cell r="A9050" t="str">
            <v>ED-20593</v>
          </cell>
          <cell r="B9050" t="str">
            <v>ENTRADA DE ENERGIA SUBTERRÂNEA, TIPO F5, PADRÃO CEMIG, CARGA INSTALADA DE 152,1KVA ATÉ 171KVA, TRIFÁSICO, COM SAÍDA SUBTERRÂNEA, INCLUSIVE POSTE, CAIXA PARA MEDIDOR, DISJUNTOR, BARRAMENTO, ATERRAMENTO E ACESSÓRIOS</v>
          </cell>
          <cell r="C9050" t="str">
            <v>un</v>
          </cell>
          <cell r="D9050">
            <v>11272.22</v>
          </cell>
        </row>
        <row r="9051">
          <cell r="A9051" t="str">
            <v>ED-20594</v>
          </cell>
          <cell r="B9051" t="str">
            <v>ENTRADA DE ENERGIA SUBTERRÂNEA, TIPO F6, PADRÃO CEMIG, CARGA INSTALADA DE 171,1KVA ATÉ 188KVA, TRIFÁSICO, COM SAÍDA SUBTERRÂNEA, INCLUSIVE POSTE, CAIXA PARA MEDIDOR, DISJUNTOR, BARRAMENTO, ATERRAMENTO E ACESSÓRIOS</v>
          </cell>
          <cell r="C9051" t="str">
            <v>un</v>
          </cell>
          <cell r="D9051">
            <v>11964.91</v>
          </cell>
        </row>
        <row r="9052">
          <cell r="A9052" t="str">
            <v>ED-20595</v>
          </cell>
          <cell r="B9052" t="str">
            <v>ENTRADA DE ENERGIA SUBTERRÂNEA, TIPO F7, PADRÃO CEMIG, CARGA INSTALADA DE 188,1KVA ATÉ 228KVA, TRIFÁSICO, COM SAÍDA SUBTERRÂNEA, INCLUSIVE POSTE, CAIXA PARA MEDIDOR, DISJUNTOR, BARRAMENTO, ATERRAMENTO E ACESSÓRIOS</v>
          </cell>
          <cell r="C9052" t="str">
            <v>un</v>
          </cell>
          <cell r="D9052">
            <v>12453.62</v>
          </cell>
        </row>
        <row r="9053">
          <cell r="A9053" t="str">
            <v>ED-20596</v>
          </cell>
          <cell r="B9053" t="str">
            <v>ENTRADA DE ENERGIA SUBTERRÂNEA, TIPO F8, PADRÃO CEMIG, CARGA INSTALADA DE 228,1KVA ATÉ 266KVA, TRIFÁSICO, COM SAÍDA SUBTERRÂNEA, INCLUSIVE POSTE, CAIXA PARA MEDIDOR, DISJUNTOR, BARRAMENTO, ATERRAMENTO E ACESSÓRIOS</v>
          </cell>
          <cell r="C9053" t="str">
            <v>un</v>
          </cell>
          <cell r="D9053">
            <v>13430.4</v>
          </cell>
        </row>
        <row r="9054">
          <cell r="A9054" t="str">
            <v>ED-20597</v>
          </cell>
          <cell r="B9054" t="str">
            <v>ENTRADA DE ENERGIA SUBTERRÂNEA, TIPO F9, PADRÃO CEMIG, CARGA INSTALADA DE 266,1KVA ATÉ 304KVA, TRIFÁSICO, COM SAÍDA SUBTERRÂNEA, INCLUSIVE POSTE, CAIXA PARA MEDIDOR, DISJUNTOR, BARRAMENTO, ATERRAMENTO E ACESSÓRIOS</v>
          </cell>
          <cell r="C9054" t="str">
            <v>un</v>
          </cell>
          <cell r="D9054">
            <v>14447.82</v>
          </cell>
        </row>
        <row r="9055">
          <cell r="A9055" t="str">
            <v>ED-49443</v>
          </cell>
          <cell r="B9055" t="str">
            <v>ISOLADOR ROLDANA EM PORCELANA, TENSÃO NOMINAL 1KV, EXCLUSIVE ARMAÇÃO SECUNDÁRIA, INCLUSIVE INSTALAÇÃO</v>
          </cell>
          <cell r="C9055" t="str">
            <v>un</v>
          </cell>
          <cell r="D9055">
            <v>11</v>
          </cell>
        </row>
        <row r="9056">
          <cell r="A9056" t="str">
            <v>ED-49060</v>
          </cell>
          <cell r="B9056" t="str">
            <v>CANALETA EM PVC PARA INSTALAÇÃO ELÉTRICA APARENTE, INCLUSIVE CONEXÕES, DIMENSÕES 20 X 10 MM</v>
          </cell>
          <cell r="C9056" t="str">
            <v>m</v>
          </cell>
          <cell r="D9056">
            <v>10.51</v>
          </cell>
        </row>
        <row r="9057">
          <cell r="A9057" t="str">
            <v>ED-49061</v>
          </cell>
          <cell r="B9057" t="str">
            <v>CANALETA EM PVC PARA INSTALAÇÃO ELÉTRICA APARENTE, INCLUSIVE CONEXÕES, DIMENSÕES 50 X 20 MM</v>
          </cell>
          <cell r="C9057" t="str">
            <v>m</v>
          </cell>
          <cell r="D9057">
            <v>24.36</v>
          </cell>
        </row>
        <row r="9058">
          <cell r="A9058" t="str">
            <v>ED-49208</v>
          </cell>
          <cell r="B9058" t="str">
            <v>CAIXA PARA MEDIÇÃO, TIPO CM-10, DIMENSÕES CONFORME PADRÃO CEMIG, EXCLUSIVE DISJUNTOR, INCLUSIVE INSTALAÇÃO</v>
          </cell>
          <cell r="C9058" t="str">
            <v>un</v>
          </cell>
          <cell r="D9058">
            <v>2210.48</v>
          </cell>
        </row>
        <row r="9059">
          <cell r="A9059" t="str">
            <v>ED-49205</v>
          </cell>
          <cell r="B9059" t="str">
            <v>CAIXA PARA MEDIÇÃO, TIPO CM-14, COM VISOR DO LEITOR PARA VIA PÚBLICA (LVP), DIMENSÕES CONFORME PADRÃO CEMIG, EXCLUSIVE DISJUNTOR, INCLUSIVE INSTALAÇÃO</v>
          </cell>
          <cell r="C9059" t="str">
            <v>un</v>
          </cell>
          <cell r="D9059">
            <v>318.51</v>
          </cell>
        </row>
        <row r="9060">
          <cell r="A9060" t="str">
            <v>ED-49206</v>
          </cell>
          <cell r="B9060" t="str">
            <v>CAIXA PARA MEDIÇÃO, TIPO CM-18, DIMENSÕES CONFORME PADRÃO CEMIG, EXCLUSIVE BARRAMENTO E DISJUNTOR, INCLUSIVE INSTALAÇÃO</v>
          </cell>
          <cell r="C9060" t="str">
            <v>un</v>
          </cell>
          <cell r="D9060">
            <v>3093.16</v>
          </cell>
        </row>
        <row r="9061">
          <cell r="A9061" t="str">
            <v>ED-49211</v>
          </cell>
          <cell r="B9061" t="str">
            <v>CAIXA PARA MEDIÇÃO, TIPO CM-18, DIMENSÕES CONFORME PADRÃO CEMIG, EXCLUSIVE DISJUNTOR, INCLUSIVE BARRAMENTO PARA DISJUNTOR DE 1000A ATÉ 1250A E INSTALAÇÃO</v>
          </cell>
          <cell r="C9061" t="str">
            <v>un</v>
          </cell>
          <cell r="D9061">
            <v>6529.93</v>
          </cell>
        </row>
        <row r="9062">
          <cell r="A9062" t="str">
            <v>ED-49207</v>
          </cell>
          <cell r="B9062" t="str">
            <v>CAIXA PARA MEDIÇÃO, TIPO CM-18, DIMENSÕES CONFORME PADRÃO CEMIG, EXCLUSIVE DISJUNTOR, INCLUSIVE BARRAMENTO PARA DISJUNTOR DE 450A ATÉ 630A E INSTALAÇÃO</v>
          </cell>
          <cell r="C9062" t="str">
            <v>un</v>
          </cell>
          <cell r="D9062">
            <v>4918.77</v>
          </cell>
        </row>
        <row r="9063">
          <cell r="A9063" t="str">
            <v>ED-49209</v>
          </cell>
          <cell r="B9063" t="str">
            <v>CAIXA PARA MEDIÇÃO, TIPO CM-18, DIMENSÕES CONFORME PADRÃO CEMIG, EXCLUSIVE DISJUNTOR, INCLUSIVE BARRAMENTO PARA DISJUNTOR DE 700A ATÉ 800A E INSTALAÇÃO</v>
          </cell>
          <cell r="C9063" t="str">
            <v>un</v>
          </cell>
          <cell r="D9063">
            <v>5749.1</v>
          </cell>
        </row>
        <row r="9064">
          <cell r="A9064" t="str">
            <v>ED-20650</v>
          </cell>
          <cell r="B9064" t="str">
            <v>CAIXA PARA MEDIÇÃO, TIPO CM-19, DIMENSÕES CONFORME PADRÃO CEMIG, EXCLUSIVE BARRAMENTO E DISJUNTOR, INCLUSIVE INSTALAÇÃO</v>
          </cell>
          <cell r="C9064" t="str">
            <v>un</v>
          </cell>
          <cell r="D9064">
            <v>651.82</v>
          </cell>
        </row>
        <row r="9065">
          <cell r="A9065" t="str">
            <v>ED-49212</v>
          </cell>
          <cell r="B9065" t="str">
            <v>CAIXA PARA MEDIÇÃO, TIPO CM-2, DIMENSÕES CONFORME PADRÃO CEMIG, EXCLUSIVE DISJUNTOR, INCLUSIVE INSTALAÇÃO</v>
          </cell>
          <cell r="C9065" t="str">
            <v>un</v>
          </cell>
          <cell r="D9065">
            <v>319.59</v>
          </cell>
        </row>
        <row r="9066">
          <cell r="A9066" t="str">
            <v>ED-49203</v>
          </cell>
          <cell r="B9066" t="str">
            <v>CAIXA PARA MEDIÇÃO, TIPO CM-3, COM VISOR DO LEITOR PARA VIA PÚBLICA (LVP), DIMENSÕES CONFORME PADRÃO CEMIG, EXCLUSIVE DISJUNTOR, INCLUSIVE INSTALAÇÃO</v>
          </cell>
          <cell r="C9066" t="str">
            <v>un</v>
          </cell>
          <cell r="D9066">
            <v>595.53</v>
          </cell>
        </row>
        <row r="9067">
          <cell r="A9067" t="str">
            <v>ED-49210</v>
          </cell>
          <cell r="B9067" t="str">
            <v>CAIXA PARA MEDIÇÃO, TIPO CM-4, DIMENSÕES CONFORME PADRÃO CEMIG, EXCLUSIVE DISJUNTOR, INCLUSIVE INSTALAÇÃO</v>
          </cell>
          <cell r="C9067" t="str">
            <v>un</v>
          </cell>
          <cell r="D9067">
            <v>705.93</v>
          </cell>
        </row>
        <row r="9068">
          <cell r="A9068" t="str">
            <v>ED-20649</v>
          </cell>
          <cell r="B9068" t="str">
            <v>CAIXA PARA MEDIÇÃO, TIPO CM-9, DIMENSÕES CONFORME PADRÃO CEMIG, EXCLUSIVE DISJUNTOR, INCLUSIVE INSTALAÇÃO</v>
          </cell>
          <cell r="C9068" t="str">
            <v>un</v>
          </cell>
          <cell r="D9068">
            <v>2605.96</v>
          </cell>
        </row>
        <row r="9069">
          <cell r="A9069" t="str">
            <v>ED-28593</v>
          </cell>
          <cell r="B9069" t="str">
            <v>CAIXA PARA PROTEÇÃO GERAL, TIPO CM-8, DIMENSÕES CONFORME PADRÃO CEMIG, EXCLUSIVE BARRAMENTO E DISJUNTOR, INCLUSIVE INSTALAÇÃO</v>
          </cell>
          <cell r="C9069" t="str">
            <v>un</v>
          </cell>
          <cell r="D9069">
            <v>329.29</v>
          </cell>
        </row>
        <row r="9070">
          <cell r="A9070" t="str">
            <v>ED-49506</v>
          </cell>
          <cell r="B9070" t="str">
            <v>QUADRO DE DISTRIBUIÇÃO DE LUZ EM PVC DE EMBUTIR, ATÉ 16 DIVISÕES MODULARES, DIMENSÕES EXTERNAS 260 X 310 X 85 MM</v>
          </cell>
          <cell r="C9070" t="str">
            <v>un</v>
          </cell>
          <cell r="D9070">
            <v>171.07</v>
          </cell>
        </row>
        <row r="9071">
          <cell r="A9071" t="str">
            <v>ED-49505</v>
          </cell>
          <cell r="B9071" t="str">
            <v>QUADRO DE DISTRIBUIÇÃO DE LUZ EM PVC DE EMBUTIR, ATÉ 8 DIVISÕES MODULARES, DIMENSÕES EXTERNAS 160 X 240 X 89 MM</v>
          </cell>
          <cell r="C9071" t="str">
            <v>un</v>
          </cell>
          <cell r="D9071">
            <v>113.82</v>
          </cell>
        </row>
        <row r="9072">
          <cell r="A9072" t="str">
            <v>ED-49499</v>
          </cell>
          <cell r="B9072" t="str">
            <v>QUADRO DE DISTRIBUIÇÃO PARA 12 MÓDULOS COM BARRAMENTO E CHAVE</v>
          </cell>
          <cell r="C9072" t="str">
            <v>un</v>
          </cell>
          <cell r="D9072">
            <v>197.03</v>
          </cell>
        </row>
        <row r="9073">
          <cell r="A9073" t="str">
            <v>ED-49500</v>
          </cell>
          <cell r="B9073" t="str">
            <v>QUADRO DE DISTRIBUIÇÃO PARA 20 MÓDULOS COM BARRAMENTO 100 A</v>
          </cell>
          <cell r="C9073" t="str">
            <v>un</v>
          </cell>
          <cell r="D9073">
            <v>273.13</v>
          </cell>
        </row>
        <row r="9074">
          <cell r="A9074" t="str">
            <v>ED-49501</v>
          </cell>
          <cell r="B9074" t="str">
            <v>QUADRO DE DISTRIBUIÇÃO PARA 24 MÓDULOS COM BARRAMENTO 100 A</v>
          </cell>
          <cell r="C9074" t="str">
            <v>un</v>
          </cell>
          <cell r="D9074">
            <v>369.06</v>
          </cell>
        </row>
        <row r="9075">
          <cell r="A9075" t="str">
            <v>ED-49502</v>
          </cell>
          <cell r="B9075" t="str">
            <v>QUADRO DE DISTRIBUIÇÃO PARA 36 MÓDULOS COM BARRAMENTO 100 A</v>
          </cell>
          <cell r="C9075" t="str">
            <v>un</v>
          </cell>
          <cell r="D9075">
            <v>480.72</v>
          </cell>
        </row>
        <row r="9076">
          <cell r="A9076" t="str">
            <v>ED-49503</v>
          </cell>
          <cell r="B9076" t="str">
            <v>QUADRO DE DISTRIBUIÇÃO PARA 42 MÓDULOS COM BARRAMENTO 100 A</v>
          </cell>
          <cell r="C9076" t="str">
            <v>un</v>
          </cell>
          <cell r="D9076">
            <v>811.8</v>
          </cell>
        </row>
        <row r="9077">
          <cell r="A9077" t="str">
            <v>ED-49504</v>
          </cell>
          <cell r="B9077" t="str">
            <v>QUADRO DE DISTRIBUIÇÃO PARA 50 MÓDULOS COM BARRAMENTO 100 A</v>
          </cell>
          <cell r="C9077" t="str">
            <v>un</v>
          </cell>
          <cell r="D9077">
            <v>1087.28</v>
          </cell>
        </row>
        <row r="9078">
          <cell r="A9078" t="str">
            <v>ED-49498</v>
          </cell>
          <cell r="B9078" t="str">
            <v>QUADRO DE DISTRIBUIÇÃO PARA 8 MÓDULOS COM BARRAMENTO E CHAVE</v>
          </cell>
          <cell r="C9078" t="str">
            <v>un</v>
          </cell>
          <cell r="D9078">
            <v>151.24</v>
          </cell>
        </row>
        <row r="9079">
          <cell r="A9079" t="str">
            <v>ED-49248</v>
          </cell>
          <cell r="B9079" t="str">
            <v>DISJUNTOR BIPOLAR TERMOMAGNÉTICO 10KA, DE 100A</v>
          </cell>
          <cell r="C9079" t="str">
            <v>un</v>
          </cell>
          <cell r="D9079">
            <v>75.37</v>
          </cell>
        </row>
        <row r="9080">
          <cell r="A9080" t="str">
            <v>ED-49249</v>
          </cell>
          <cell r="B9080" t="str">
            <v>DISJUNTOR BIPOLAR TERMOMAGNÉTICO 10KA, DE 120A</v>
          </cell>
          <cell r="C9080" t="str">
            <v>un</v>
          </cell>
          <cell r="D9080">
            <v>234.51</v>
          </cell>
        </row>
        <row r="9081">
          <cell r="A9081" t="str">
            <v>ED-49250</v>
          </cell>
          <cell r="B9081" t="str">
            <v>DISJUNTOR BIPOLAR TERMOMAGNÉTICO 10KA, DE 125A</v>
          </cell>
          <cell r="C9081" t="str">
            <v>un</v>
          </cell>
          <cell r="D9081">
            <v>234.51</v>
          </cell>
        </row>
        <row r="9082">
          <cell r="A9082" t="str">
            <v>ED-49251</v>
          </cell>
          <cell r="B9082" t="str">
            <v>DISJUNTOR BIPOLAR TERMOMAGNÉTICO 10KA, DE 200A</v>
          </cell>
          <cell r="C9082" t="str">
            <v>un</v>
          </cell>
          <cell r="D9082">
            <v>234.51</v>
          </cell>
        </row>
        <row r="9083">
          <cell r="A9083" t="str">
            <v>ED-49240</v>
          </cell>
          <cell r="B9083" t="str">
            <v>DISJUNTOR BIPOLAR TERMOMAGNÉTICO 10KA, DE 25A</v>
          </cell>
          <cell r="C9083" t="str">
            <v>un</v>
          </cell>
          <cell r="D9083">
            <v>63.5</v>
          </cell>
        </row>
        <row r="9084">
          <cell r="A9084" t="str">
            <v>ED-49241</v>
          </cell>
          <cell r="B9084" t="str">
            <v>DISJUNTOR BIPOLAR TERMOMAGNÉTICO 10KA, DE 30A</v>
          </cell>
          <cell r="C9084" t="str">
            <v>un</v>
          </cell>
          <cell r="D9084">
            <v>63.5</v>
          </cell>
        </row>
        <row r="9085">
          <cell r="A9085" t="str">
            <v>ED-49242</v>
          </cell>
          <cell r="B9085" t="str">
            <v>DISJUNTOR BIPOLAR TERMOMAGNÉTICO 10KA, DE 35A</v>
          </cell>
          <cell r="C9085" t="str">
            <v>un</v>
          </cell>
          <cell r="D9085">
            <v>63.5</v>
          </cell>
        </row>
        <row r="9086">
          <cell r="A9086" t="str">
            <v>ED-49243</v>
          </cell>
          <cell r="B9086" t="str">
            <v>DISJUNTOR BIPOLAR TERMOMAGNÉTICO 10KA, DE 40A</v>
          </cell>
          <cell r="C9086" t="str">
            <v>un</v>
          </cell>
          <cell r="D9086">
            <v>63.5</v>
          </cell>
        </row>
        <row r="9087">
          <cell r="A9087" t="str">
            <v>ED-49244</v>
          </cell>
          <cell r="B9087" t="str">
            <v>DISJUNTOR BIPOLAR TERMOMAGNÉTICO 10KA, DE 50A</v>
          </cell>
          <cell r="C9087" t="str">
            <v>un</v>
          </cell>
          <cell r="D9087">
            <v>63.5</v>
          </cell>
        </row>
        <row r="9088">
          <cell r="A9088" t="str">
            <v>ED-49245</v>
          </cell>
          <cell r="B9088" t="str">
            <v>DISJUNTOR BIPOLAR TERMOMAGNÉTICO 10KA, DE 60A</v>
          </cell>
          <cell r="C9088" t="str">
            <v>un</v>
          </cell>
          <cell r="D9088">
            <v>75.37</v>
          </cell>
        </row>
        <row r="9089">
          <cell r="A9089" t="str">
            <v>ED-49246</v>
          </cell>
          <cell r="B9089" t="str">
            <v>DISJUNTOR BIPOLAR TERMOMAGNÉTICO 10KA, DE 70A</v>
          </cell>
          <cell r="C9089" t="str">
            <v>un</v>
          </cell>
          <cell r="D9089">
            <v>75.37</v>
          </cell>
        </row>
        <row r="9090">
          <cell r="A9090" t="str">
            <v>ED-49247</v>
          </cell>
          <cell r="B9090" t="str">
            <v>DISJUNTOR BIPOLAR TERMOMAGNÉTICO 10KA, DE 90A</v>
          </cell>
          <cell r="C9090" t="str">
            <v>un</v>
          </cell>
          <cell r="D9090">
            <v>75.37</v>
          </cell>
        </row>
        <row r="9091">
          <cell r="A9091" t="str">
            <v>ED-49268</v>
          </cell>
          <cell r="B9091" t="str">
            <v>DISJUNTOR BIPOLAR TERMOMAGNÉTICO 5KA, DE 10A</v>
          </cell>
          <cell r="C9091" t="str">
            <v>un</v>
          </cell>
          <cell r="D9091">
            <v>49.39</v>
          </cell>
        </row>
        <row r="9092">
          <cell r="A9092" t="str">
            <v>ED-49281</v>
          </cell>
          <cell r="B9092" t="str">
            <v>DISJUNTOR BIPOLAR TERMOMAGNÉTICO 5KA, DE 100A</v>
          </cell>
          <cell r="C9092" t="str">
            <v>un</v>
          </cell>
          <cell r="D9092">
            <v>66.05</v>
          </cell>
        </row>
        <row r="9093">
          <cell r="A9093" t="str">
            <v>ED-49269</v>
          </cell>
          <cell r="B9093" t="str">
            <v>DISJUNTOR BIPOLAR TERMOMAGNÉTICO 5KA, DE 15A</v>
          </cell>
          <cell r="C9093" t="str">
            <v>un</v>
          </cell>
          <cell r="D9093">
            <v>49.39</v>
          </cell>
        </row>
        <row r="9094">
          <cell r="A9094" t="str">
            <v>ED-49270</v>
          </cell>
          <cell r="B9094" t="str">
            <v>DISJUNTOR BIPOLAR TERMOMAGNÉTICO 5KA, DE 16A</v>
          </cell>
          <cell r="C9094" t="str">
            <v>un</v>
          </cell>
          <cell r="D9094">
            <v>49.39</v>
          </cell>
        </row>
        <row r="9095">
          <cell r="A9095" t="str">
            <v>ED-49271</v>
          </cell>
          <cell r="B9095" t="str">
            <v>DISJUNTOR BIPOLAR TERMOMAGNÉTICO 5KA, DE 20A</v>
          </cell>
          <cell r="C9095" t="str">
            <v>un</v>
          </cell>
          <cell r="D9095">
            <v>49.39</v>
          </cell>
        </row>
        <row r="9096">
          <cell r="A9096" t="str">
            <v>ED-49272</v>
          </cell>
          <cell r="B9096" t="str">
            <v>DISJUNTOR BIPOLAR TERMOMAGNÉTICO 5KA, DE 25A</v>
          </cell>
          <cell r="C9096" t="str">
            <v>un</v>
          </cell>
          <cell r="D9096">
            <v>49.39</v>
          </cell>
        </row>
        <row r="9097">
          <cell r="A9097" t="str">
            <v>ED-49273</v>
          </cell>
          <cell r="B9097" t="str">
            <v>DISJUNTOR BIPOLAR TERMOMAGNÉTICO 5KA, DE 30A</v>
          </cell>
          <cell r="C9097" t="str">
            <v>un</v>
          </cell>
          <cell r="D9097">
            <v>49.39</v>
          </cell>
        </row>
        <row r="9098">
          <cell r="A9098" t="str">
            <v>ED-49274</v>
          </cell>
          <cell r="B9098" t="str">
            <v>DISJUNTOR BIPOLAR TERMOMAGNÉTICO 5KA, DE 32A</v>
          </cell>
          <cell r="C9098" t="str">
            <v>un</v>
          </cell>
          <cell r="D9098">
            <v>49.39</v>
          </cell>
        </row>
        <row r="9099">
          <cell r="A9099" t="str">
            <v>ED-49275</v>
          </cell>
          <cell r="B9099" t="str">
            <v>DISJUNTOR BIPOLAR TERMOMAGNÉTICO 5KA, DE 35A</v>
          </cell>
          <cell r="C9099" t="str">
            <v>un</v>
          </cell>
          <cell r="D9099">
            <v>49.39</v>
          </cell>
        </row>
        <row r="9100">
          <cell r="A9100" t="str">
            <v>ED-49276</v>
          </cell>
          <cell r="B9100" t="str">
            <v>DISJUNTOR BIPOLAR TERMOMAGNÉTICO 5KA, DE 40A</v>
          </cell>
          <cell r="C9100" t="str">
            <v>un</v>
          </cell>
          <cell r="D9100">
            <v>51.19</v>
          </cell>
        </row>
        <row r="9101">
          <cell r="A9101" t="str">
            <v>ED-49277</v>
          </cell>
          <cell r="B9101" t="str">
            <v>DISJUNTOR BIPOLAR TERMOMAGNÉTICO 5KA, DE 50A</v>
          </cell>
          <cell r="C9101" t="str">
            <v>un</v>
          </cell>
          <cell r="D9101">
            <v>51.19</v>
          </cell>
        </row>
        <row r="9102">
          <cell r="A9102" t="str">
            <v>ED-49278</v>
          </cell>
          <cell r="B9102" t="str">
            <v>DISJUNTOR BIPOLAR TERMOMAGNÉTICO 5KA, DE 60A</v>
          </cell>
          <cell r="C9102" t="str">
            <v>un</v>
          </cell>
          <cell r="D9102">
            <v>60.9</v>
          </cell>
        </row>
        <row r="9103">
          <cell r="A9103" t="str">
            <v>ED-49279</v>
          </cell>
          <cell r="B9103" t="str">
            <v>DISJUNTOR BIPOLAR TERMOMAGNÉTICO 5KA, DE 70A</v>
          </cell>
          <cell r="C9103" t="str">
            <v>un</v>
          </cell>
          <cell r="D9103">
            <v>66.05</v>
          </cell>
        </row>
        <row r="9104">
          <cell r="A9104" t="str">
            <v>ED-49280</v>
          </cell>
          <cell r="B9104" t="str">
            <v>DISJUNTOR BIPOLAR TERMOMAGNÉTICO 5KA, DE 90A</v>
          </cell>
          <cell r="C9104" t="str">
            <v>un</v>
          </cell>
          <cell r="D9104">
            <v>66.05</v>
          </cell>
        </row>
        <row r="9105">
          <cell r="A9105" t="str">
            <v>ED-15114</v>
          </cell>
          <cell r="B9105" t="str">
            <v>DISJUNTOR DE PROTEÇÃO DIFERENCIAL RESIDUAL (DR), BIPOLAR, TIPO DIN, CORRENTE NOMINAL DE 25A, ALTA SENSIBILIDADE, CORRENTE DIFERENCIAL RESIDUAL NOMINAL COM ATUAÇÃO DE 30MA</v>
          </cell>
          <cell r="C9105" t="str">
            <v>un</v>
          </cell>
          <cell r="D9105">
            <v>121.2</v>
          </cell>
        </row>
        <row r="9106">
          <cell r="A9106" t="str">
            <v>ED-15115</v>
          </cell>
          <cell r="B9106" t="str">
            <v>DISJUNTOR DE PROTEÇÃO DIFERENCIAL RESIDUAL (DR), BIPOLAR, TIPO DIN, CORRENTE NOMINAL DE 40A, ALTA SENSIBILIDADE, CORRENTE DIFERENCIAL RESIDUAL NOMINAL COM ATUAÇÃO DE 30MA</v>
          </cell>
          <cell r="C9106" t="str">
            <v>un</v>
          </cell>
          <cell r="D9106">
            <v>124.75</v>
          </cell>
        </row>
        <row r="9107">
          <cell r="A9107" t="str">
            <v>ED-15116</v>
          </cell>
          <cell r="B9107" t="str">
            <v>DISJUNTOR DE PROTEÇÃO DIFERENCIAL RESIDUAL (DR), BIPOLAR, TIPO DIN, CORRENTE NOMINAL DE 63A, ALTA SENSIBILIDADE, CORRENTE DIFERENCIAL RESIDUAL NOMINAL COM ATUAÇÃO DE 30MA</v>
          </cell>
          <cell r="C9107" t="str">
            <v>un</v>
          </cell>
          <cell r="D9107">
            <v>143.26</v>
          </cell>
        </row>
        <row r="9108">
          <cell r="A9108" t="str">
            <v>ED-15117</v>
          </cell>
          <cell r="B9108" t="str">
            <v>DISJUNTOR DE PROTEÇÃO DIFERENCIAL RESIDUAL (DR), TETRAPOLAR, TIPO DIN, CORRENTE NOMINAL DE 63A, ALTA SENSIBILIDADE, CORRENTE DIFERENCIAL RESIDUAL NOMINAL COM ATUAÇÃO DE 30MA</v>
          </cell>
          <cell r="C9108" t="str">
            <v>un</v>
          </cell>
          <cell r="D9108">
            <v>154.47</v>
          </cell>
        </row>
        <row r="9109">
          <cell r="A9109" t="str">
            <v>ED-49228</v>
          </cell>
          <cell r="B9109" t="str">
            <v>DISJUNTOR MONOPOLAR TERMOMAGNÉTICO 5KA, DE 10A</v>
          </cell>
          <cell r="C9109" t="str">
            <v>un</v>
          </cell>
          <cell r="D9109">
            <v>21.76</v>
          </cell>
        </row>
        <row r="9110">
          <cell r="A9110" t="str">
            <v>ED-49229</v>
          </cell>
          <cell r="B9110" t="str">
            <v>DISJUNTOR MONOPOLAR TERMOMAGNÉTICO 5KA, DE 15A</v>
          </cell>
          <cell r="C9110" t="str">
            <v>un</v>
          </cell>
          <cell r="D9110">
            <v>21.76</v>
          </cell>
        </row>
        <row r="9111">
          <cell r="A9111" t="str">
            <v>ED-49230</v>
          </cell>
          <cell r="B9111" t="str">
            <v>DISJUNTOR MONOPOLAR TERMOMAGNÉTICO 5KA, DE 16A</v>
          </cell>
          <cell r="C9111" t="str">
            <v>un</v>
          </cell>
          <cell r="D9111">
            <v>21.76</v>
          </cell>
        </row>
        <row r="9112">
          <cell r="A9112" t="str">
            <v>ED-49231</v>
          </cell>
          <cell r="B9112" t="str">
            <v>DISJUNTOR MONOPOLAR TERMOMAGNÉTICO 5KA, DE 20A</v>
          </cell>
          <cell r="C9112" t="str">
            <v>un</v>
          </cell>
          <cell r="D9112">
            <v>21.76</v>
          </cell>
        </row>
        <row r="9113">
          <cell r="A9113" t="str">
            <v>ED-49232</v>
          </cell>
          <cell r="B9113" t="str">
            <v>DISJUNTOR MONOPOLAR TERMOMAGNÉTICO 5KA, DE 25A</v>
          </cell>
          <cell r="C9113" t="str">
            <v>un</v>
          </cell>
          <cell r="D9113">
            <v>21.76</v>
          </cell>
        </row>
        <row r="9114">
          <cell r="A9114" t="str">
            <v>ED-49233</v>
          </cell>
          <cell r="B9114" t="str">
            <v>DISJUNTOR MONOPOLAR TERMOMAGNÉTICO 5KA, DE 30A</v>
          </cell>
          <cell r="C9114" t="str">
            <v>un</v>
          </cell>
          <cell r="D9114">
            <v>21.76</v>
          </cell>
        </row>
        <row r="9115">
          <cell r="A9115" t="str">
            <v>ED-49234</v>
          </cell>
          <cell r="B9115" t="str">
            <v>DISJUNTOR MONOPOLAR TERMOMAGNÉTICO 5KA, DE 32A</v>
          </cell>
          <cell r="C9115" t="str">
            <v>un</v>
          </cell>
          <cell r="D9115">
            <v>21.76</v>
          </cell>
        </row>
        <row r="9116">
          <cell r="A9116" t="str">
            <v>ED-49235</v>
          </cell>
          <cell r="B9116" t="str">
            <v>DISJUNTOR MONOPOLAR TERMOMAGNÉTICO 5KA, DE 35A</v>
          </cell>
          <cell r="C9116" t="str">
            <v>un</v>
          </cell>
          <cell r="D9116">
            <v>27.45</v>
          </cell>
        </row>
        <row r="9117">
          <cell r="A9117" t="str">
            <v>ED-49236</v>
          </cell>
          <cell r="B9117" t="str">
            <v>DISJUNTOR MONOPOLAR TERMOMAGNÉTICO 5KA, DE 40A</v>
          </cell>
          <cell r="C9117" t="str">
            <v>un</v>
          </cell>
          <cell r="D9117">
            <v>27.45</v>
          </cell>
        </row>
        <row r="9118">
          <cell r="A9118" t="str">
            <v>ED-49237</v>
          </cell>
          <cell r="B9118" t="str">
            <v>DISJUNTOR MONOPOLAR TERMOMAGNÉTICO 5KA, DE 50A</v>
          </cell>
          <cell r="C9118" t="str">
            <v>un</v>
          </cell>
          <cell r="D9118">
            <v>27.45</v>
          </cell>
        </row>
        <row r="9119">
          <cell r="A9119" t="str">
            <v>ED-49238</v>
          </cell>
          <cell r="B9119" t="str">
            <v>DISJUNTOR MONOPOLAR TERMOMAGNÉTICO 5KA, DE 60A</v>
          </cell>
          <cell r="C9119" t="str">
            <v>un</v>
          </cell>
          <cell r="D9119">
            <v>35.56</v>
          </cell>
        </row>
        <row r="9120">
          <cell r="A9120" t="str">
            <v>ED-49239</v>
          </cell>
          <cell r="B9120" t="str">
            <v>DISJUNTOR MONOPOLAR TERMOMAGNÉTICO 5KA, DE 70A</v>
          </cell>
          <cell r="C9120" t="str">
            <v>un</v>
          </cell>
          <cell r="D9120">
            <v>35.56</v>
          </cell>
        </row>
        <row r="9121">
          <cell r="A9121" t="str">
            <v>ED-49294</v>
          </cell>
          <cell r="B9121" t="str">
            <v>DISJUNTOR TERMOMAGNÉTICO 150A PARA MEDIDOR</v>
          </cell>
          <cell r="C9121" t="str">
            <v>un</v>
          </cell>
          <cell r="D9121">
            <v>311.74</v>
          </cell>
        </row>
        <row r="9122">
          <cell r="A9122" t="str">
            <v>ED-49252</v>
          </cell>
          <cell r="B9122" t="str">
            <v>DISJUNTOR TRIPOLAR TERMOMAGNÉTICO 10KA, DE 10A</v>
          </cell>
          <cell r="C9122" t="str">
            <v>un</v>
          </cell>
          <cell r="D9122">
            <v>93.18</v>
          </cell>
        </row>
        <row r="9123">
          <cell r="A9123" t="str">
            <v>ED-49263</v>
          </cell>
          <cell r="B9123" t="str">
            <v>DISJUNTOR TRIPOLAR TERMOMAGNÉTICO 10KA, DE 100A</v>
          </cell>
          <cell r="C9123" t="str">
            <v>un</v>
          </cell>
          <cell r="D9123">
            <v>116.97</v>
          </cell>
        </row>
        <row r="9124">
          <cell r="A9124" t="str">
            <v>ED-49264</v>
          </cell>
          <cell r="B9124" t="str">
            <v>DISJUNTOR TRIPOLAR TERMOMAGNÉTICO 10KA, DE 120A</v>
          </cell>
          <cell r="C9124" t="str">
            <v>un</v>
          </cell>
          <cell r="D9124">
            <v>317.17</v>
          </cell>
        </row>
        <row r="9125">
          <cell r="A9125" t="str">
            <v>ED-49265</v>
          </cell>
          <cell r="B9125" t="str">
            <v>DISJUNTOR TRIPOLAR TERMOMAGNÉTICO 10KA, DE 125A</v>
          </cell>
          <cell r="C9125" t="str">
            <v>un</v>
          </cell>
          <cell r="D9125">
            <v>317.17</v>
          </cell>
        </row>
        <row r="9126">
          <cell r="A9126" t="str">
            <v>ED-49253</v>
          </cell>
          <cell r="B9126" t="str">
            <v>DISJUNTOR TRIPOLAR TERMOMAGNÉTICO 10KA, DE 15A</v>
          </cell>
          <cell r="C9126" t="str">
            <v>un</v>
          </cell>
          <cell r="D9126">
            <v>93.18</v>
          </cell>
        </row>
        <row r="9127">
          <cell r="A9127" t="str">
            <v>ED-49267</v>
          </cell>
          <cell r="B9127" t="str">
            <v>DISJUNTOR TRIPOLAR TERMOMAGNÉTICO 10KA, DE 175A</v>
          </cell>
          <cell r="C9127" t="str">
            <v>un</v>
          </cell>
          <cell r="D9127">
            <v>317.17</v>
          </cell>
        </row>
        <row r="9128">
          <cell r="A9128" t="str">
            <v>ED-49254</v>
          </cell>
          <cell r="B9128" t="str">
            <v>DISJUNTOR TRIPOLAR TERMOMAGNÉTICO 10KA, DE 20A</v>
          </cell>
          <cell r="C9128" t="str">
            <v>un</v>
          </cell>
          <cell r="D9128">
            <v>93.18</v>
          </cell>
        </row>
        <row r="9129">
          <cell r="A9129" t="str">
            <v>ED-49266</v>
          </cell>
          <cell r="B9129" t="str">
            <v>DISJUNTOR TRIPOLAR TERMOMAGNÉTICO 10KA, DE 200A</v>
          </cell>
          <cell r="C9129" t="str">
            <v>un</v>
          </cell>
          <cell r="D9129">
            <v>338.57</v>
          </cell>
        </row>
        <row r="9130">
          <cell r="A9130" t="str">
            <v>ED-49255</v>
          </cell>
          <cell r="B9130" t="str">
            <v>DISJUNTOR TRIPOLAR TERMOMAGNÉTICO 10KA, DE 25A</v>
          </cell>
          <cell r="C9130" t="str">
            <v>un</v>
          </cell>
          <cell r="D9130">
            <v>93.18</v>
          </cell>
        </row>
        <row r="9131">
          <cell r="A9131" t="str">
            <v>ED-49256</v>
          </cell>
          <cell r="B9131" t="str">
            <v>DISJUNTOR TRIPOLAR TERMOMAGNÉTICO 10KA, DE 30A</v>
          </cell>
          <cell r="C9131" t="str">
            <v>un</v>
          </cell>
          <cell r="D9131">
            <v>93.18</v>
          </cell>
        </row>
        <row r="9132">
          <cell r="A9132" t="str">
            <v>ED-49257</v>
          </cell>
          <cell r="B9132" t="str">
            <v>DISJUNTOR TRIPOLAR TERMOMAGNÉTICO 10KA, DE 35A</v>
          </cell>
          <cell r="C9132" t="str">
            <v>un</v>
          </cell>
          <cell r="D9132">
            <v>93.18</v>
          </cell>
        </row>
        <row r="9133">
          <cell r="A9133" t="str">
            <v>ED-49258</v>
          </cell>
          <cell r="B9133" t="str">
            <v>DISJUNTOR TRIPOLAR TERMOMAGNÉTICO 10KA, DE 40A</v>
          </cell>
          <cell r="C9133" t="str">
            <v>un</v>
          </cell>
          <cell r="D9133">
            <v>93.18</v>
          </cell>
        </row>
        <row r="9134">
          <cell r="A9134" t="str">
            <v>ED-49259</v>
          </cell>
          <cell r="B9134" t="str">
            <v>DISJUNTOR TRIPOLAR TERMOMAGNÉTICO 10KA, DE 50A</v>
          </cell>
          <cell r="C9134" t="str">
            <v>un</v>
          </cell>
          <cell r="D9134">
            <v>93.18</v>
          </cell>
        </row>
        <row r="9135">
          <cell r="A9135" t="str">
            <v>ED-49260</v>
          </cell>
          <cell r="B9135" t="str">
            <v>DISJUNTOR TRIPOLAR TERMOMAGNÉTICO 10KA, DE 60A</v>
          </cell>
          <cell r="C9135" t="str">
            <v>un</v>
          </cell>
          <cell r="D9135">
            <v>116.97</v>
          </cell>
        </row>
        <row r="9136">
          <cell r="A9136" t="str">
            <v>ED-49261</v>
          </cell>
          <cell r="B9136" t="str">
            <v>DISJUNTOR TRIPOLAR TERMOMAGNÉTICO 10KA, DE 70A</v>
          </cell>
          <cell r="C9136" t="str">
            <v>un</v>
          </cell>
          <cell r="D9136">
            <v>116.97</v>
          </cell>
        </row>
        <row r="9137">
          <cell r="A9137" t="str">
            <v>ED-49262</v>
          </cell>
          <cell r="B9137" t="str">
            <v>DISJUNTOR TRIPOLAR TERMOMAGNÉTICO 10KA, DE 90A</v>
          </cell>
          <cell r="C9137" t="str">
            <v>un</v>
          </cell>
          <cell r="D9137">
            <v>116.97</v>
          </cell>
        </row>
        <row r="9138">
          <cell r="A9138" t="str">
            <v>ED-49282</v>
          </cell>
          <cell r="B9138" t="str">
            <v>DISJUNTOR TRIPOLAR TERMOMAGNÉTICO 5KA, DE 10A</v>
          </cell>
          <cell r="C9138" t="str">
            <v>un</v>
          </cell>
          <cell r="D9138">
            <v>91.64</v>
          </cell>
        </row>
        <row r="9139">
          <cell r="A9139" t="str">
            <v>ED-49293</v>
          </cell>
          <cell r="B9139" t="str">
            <v>DISJUNTOR TRIPOLAR TERMOMAGNÉTICO 5KA, DE 100A</v>
          </cell>
          <cell r="C9139" t="str">
            <v>un</v>
          </cell>
          <cell r="D9139">
            <v>106.85</v>
          </cell>
        </row>
        <row r="9140">
          <cell r="A9140" t="str">
            <v>ED-49283</v>
          </cell>
          <cell r="B9140" t="str">
            <v>DISJUNTOR TRIPOLAR TERMOMAGNÉTICO 5KA, DE 15A</v>
          </cell>
          <cell r="C9140" t="str">
            <v>un</v>
          </cell>
          <cell r="D9140">
            <v>91.64</v>
          </cell>
        </row>
        <row r="9141">
          <cell r="A9141" t="str">
            <v>ED-49284</v>
          </cell>
          <cell r="B9141" t="str">
            <v>DISJUNTOR TRIPOLAR TERMOMAGNÉTICO 5KA, DE 20A</v>
          </cell>
          <cell r="C9141" t="str">
            <v>un</v>
          </cell>
          <cell r="D9141">
            <v>91.64</v>
          </cell>
        </row>
        <row r="9142">
          <cell r="A9142" t="str">
            <v>ED-49285</v>
          </cell>
          <cell r="B9142" t="str">
            <v>DISJUNTOR TRIPOLAR TERMOMAGNÉTICO 5KA, DE 25A</v>
          </cell>
          <cell r="C9142" t="str">
            <v>un</v>
          </cell>
          <cell r="D9142">
            <v>91.64</v>
          </cell>
        </row>
        <row r="9143">
          <cell r="A9143" t="str">
            <v>ED-49286</v>
          </cell>
          <cell r="B9143" t="str">
            <v>DISJUNTOR TRIPOLAR TERMOMAGNÉTICO 5KA, DE 30A</v>
          </cell>
          <cell r="C9143" t="str">
            <v>un</v>
          </cell>
          <cell r="D9143">
            <v>91.64</v>
          </cell>
        </row>
        <row r="9144">
          <cell r="A9144" t="str">
            <v>ED-49287</v>
          </cell>
          <cell r="B9144" t="str">
            <v>DISJUNTOR TRIPOLAR TERMOMAGNÉTICO 5KA, DE 35A</v>
          </cell>
          <cell r="C9144" t="str">
            <v>un</v>
          </cell>
          <cell r="D9144">
            <v>91.64</v>
          </cell>
        </row>
        <row r="9145">
          <cell r="A9145" t="str">
            <v>ED-49288</v>
          </cell>
          <cell r="B9145" t="str">
            <v>DISJUNTOR TRIPOLAR TERMOMAGNÉTICO 5KA, DE 40A</v>
          </cell>
          <cell r="C9145" t="str">
            <v>un</v>
          </cell>
          <cell r="D9145">
            <v>91.64</v>
          </cell>
        </row>
        <row r="9146">
          <cell r="A9146" t="str">
            <v>ED-49289</v>
          </cell>
          <cell r="B9146" t="str">
            <v>DISJUNTOR TRIPOLAR TERMOMAGNÉTICO 5KA, DE 50A</v>
          </cell>
          <cell r="C9146" t="str">
            <v>un</v>
          </cell>
          <cell r="D9146">
            <v>107.47</v>
          </cell>
        </row>
        <row r="9147">
          <cell r="A9147" t="str">
            <v>ED-49290</v>
          </cell>
          <cell r="B9147" t="str">
            <v>DISJUNTOR TRIPOLAR TERMOMAGNÉTICO 5KA, DE 60A</v>
          </cell>
          <cell r="C9147" t="str">
            <v>un</v>
          </cell>
          <cell r="D9147">
            <v>106.85</v>
          </cell>
        </row>
        <row r="9148">
          <cell r="A9148" t="str">
            <v>ED-49291</v>
          </cell>
          <cell r="B9148" t="str">
            <v>DISJUNTOR TRIPOLAR TERMOMAGNÉTICO 5KA, DE 70A</v>
          </cell>
          <cell r="C9148" t="str">
            <v>un</v>
          </cell>
          <cell r="D9148">
            <v>106.85</v>
          </cell>
        </row>
        <row r="9149">
          <cell r="A9149" t="str">
            <v>ED-49292</v>
          </cell>
          <cell r="B9149" t="str">
            <v>DISJUNTOR TRIPOLAR TERMOMAGNÉTICO 5KA, DE 90A</v>
          </cell>
          <cell r="C9149" t="str">
            <v>un</v>
          </cell>
          <cell r="D9149">
            <v>106.85</v>
          </cell>
        </row>
        <row r="9150">
          <cell r="A9150" t="str">
            <v>ED-49528</v>
          </cell>
          <cell r="B9150" t="str">
            <v>SUPRESSOR DE SURTO PARA PROTEÇÃO DE CENTRAL DE TELECOMUNICAÇÕES</v>
          </cell>
          <cell r="C9150" t="str">
            <v>un</v>
          </cell>
          <cell r="D9150">
            <v>289.34</v>
          </cell>
        </row>
        <row r="9151">
          <cell r="A9151" t="str">
            <v>ED-49527</v>
          </cell>
          <cell r="B9151" t="str">
            <v>SUPRESSOR DE SURTO PARA PROTEÇÃO PRIMÁRIA EM QGD, ATÉ 1,5 KV - 5 KA</v>
          </cell>
          <cell r="C9151" t="str">
            <v>un</v>
          </cell>
          <cell r="D9151">
            <v>300.11</v>
          </cell>
        </row>
        <row r="9152">
          <cell r="A9152" t="str">
            <v>ED-49507</v>
          </cell>
          <cell r="B9152" t="str">
            <v>QUADRO DE COMANDO PARA BOMBA P = 0,5 CV, RECALQUE</v>
          </cell>
          <cell r="C9152" t="str">
            <v>un</v>
          </cell>
          <cell r="D9152">
            <v>246.72</v>
          </cell>
        </row>
        <row r="9153">
          <cell r="A9153" t="str">
            <v>ED-49508</v>
          </cell>
          <cell r="B9153" t="str">
            <v>QUADRO DE COMANDO PARA BOMBA P = 1,0 CV, RECALQUE</v>
          </cell>
          <cell r="C9153" t="str">
            <v>un</v>
          </cell>
          <cell r="D9153">
            <v>255</v>
          </cell>
        </row>
        <row r="9154">
          <cell r="A9154" t="str">
            <v>ED-49509</v>
          </cell>
          <cell r="B9154" t="str">
            <v>QUADRO DE COMANDO PARA BOMBA P = 1,5 CV, RECALQUE</v>
          </cell>
          <cell r="C9154" t="str">
            <v>un</v>
          </cell>
          <cell r="D9154">
            <v>260.01</v>
          </cell>
        </row>
        <row r="9155">
          <cell r="A9155" t="str">
            <v>ED-49510</v>
          </cell>
          <cell r="B9155" t="str">
            <v>QUADRO DE COMANDO PARA BOMBA P = 2,0 CV, RECALQUE</v>
          </cell>
          <cell r="C9155" t="str">
            <v>un</v>
          </cell>
          <cell r="D9155">
            <v>312.59</v>
          </cell>
        </row>
        <row r="9156">
          <cell r="A9156" t="str">
            <v>ED-49511</v>
          </cell>
          <cell r="B9156" t="str">
            <v>QUADRO DE COMANDO PARA BOMBA P = 2,5 CV, RECALQUE</v>
          </cell>
          <cell r="C9156" t="str">
            <v>un</v>
          </cell>
          <cell r="D9156">
            <v>316.12</v>
          </cell>
        </row>
        <row r="9157">
          <cell r="A9157" t="str">
            <v>ED-49512</v>
          </cell>
          <cell r="B9157" t="str">
            <v>QUADRO DE COMANDO PARA BOMBA P = 3,0 CV, RECALQUE</v>
          </cell>
          <cell r="C9157" t="str">
            <v>un</v>
          </cell>
          <cell r="D9157">
            <v>319.5</v>
          </cell>
        </row>
        <row r="9158">
          <cell r="A9158" t="str">
            <v>ED-50184</v>
          </cell>
          <cell r="B9158" t="str">
            <v>QUADRO DE FORÇA PARA MOTOR DE 3,0 CV, 220V, TRIFÁSICO, CONTENDO DISPOSITIVO PARA PARTIDA MANUAL E AUTOMÁTICA ATRAVÉS DE PRESSOSTATO E SAÍDA PARA ALARME DE BOMBA EM FUNCIONAMENTO</v>
          </cell>
          <cell r="C9158" t="str">
            <v>U</v>
          </cell>
          <cell r="D9158">
            <v>498.39</v>
          </cell>
        </row>
        <row r="9159">
          <cell r="A9159" t="str">
            <v>ED-48701</v>
          </cell>
          <cell r="B9159" t="str">
            <v>TERMINAL PARA ATERRAMENTO E CONEXÃO DE QUADRO/PAINEL ELÉTRICO, TIPO PARAFUSO FENDIDO DE APERTO, EM LATÃO ESTANHADO, DIÂMETRO DERIVAÇÃO 2,5MM2-25MM2, INCLUSIVE INSTALAÇÃO</v>
          </cell>
          <cell r="C9159" t="str">
            <v>un</v>
          </cell>
          <cell r="D9159">
            <v>12.51</v>
          </cell>
        </row>
        <row r="9160">
          <cell r="A9160" t="str">
            <v>ED-49172</v>
          </cell>
          <cell r="B9160" t="str">
            <v>CAIXA ALVENARIA 70 X 70 X 50 CM PARA REFLETOR, COM GRADE, TIPO 1, INCLUSIVE ESCAVAÇÃO, REATERRO E BOTA-FORA</v>
          </cell>
          <cell r="C9160" t="str">
            <v>un</v>
          </cell>
          <cell r="D9160">
            <v>636.06</v>
          </cell>
        </row>
        <row r="9161">
          <cell r="A9161" t="str">
            <v>ED-49173</v>
          </cell>
          <cell r="B9161" t="str">
            <v>CAIXA ALVENARIA 90 X 90 X 65 CM PARA REFLETOR, COM GRADE, TIPO 2, INCLUSIVE ESCAVAÇÃO, REATERRO E BOTA-FORA</v>
          </cell>
          <cell r="C9161" t="str">
            <v>un</v>
          </cell>
          <cell r="D9161">
            <v>980.38</v>
          </cell>
        </row>
        <row r="9162">
          <cell r="A9162" t="str">
            <v>ED-49497</v>
          </cell>
          <cell r="B9162" t="str">
            <v>POSTE TELECÔNICO RETO, H = 9,00 M EM AÇO GALVANIZADO , (LIVRE)</v>
          </cell>
          <cell r="C9162" t="str">
            <v>un</v>
          </cell>
          <cell r="D9162">
            <v>1813.44</v>
          </cell>
        </row>
        <row r="9163">
          <cell r="A9163" t="str">
            <v>ED-49523</v>
          </cell>
          <cell r="B9163" t="str">
            <v>RELÉ FOTOELÉTRICO, TENSÃO 120V COM CAPACIDADE DE CARGA 1200VA, INCLUSIVE BASE E INSTALAÇÃO</v>
          </cell>
          <cell r="C9163" t="str">
            <v>un</v>
          </cell>
          <cell r="D9163">
            <v>39.94</v>
          </cell>
        </row>
        <row r="9164">
          <cell r="A9164" t="str">
            <v>ED-49524</v>
          </cell>
          <cell r="B9164" t="str">
            <v>RELÉ FOTOELÉTRICO, TENSÃO 220V COM CAPACIDADE DE CARGA 1800VA, INCLUSIVE BASE E INSTALAÇÃO</v>
          </cell>
          <cell r="C9164" t="str">
            <v>un</v>
          </cell>
          <cell r="D9164">
            <v>44.79</v>
          </cell>
        </row>
        <row r="9165">
          <cell r="A9165" t="str">
            <v>ED-49526</v>
          </cell>
          <cell r="B9165" t="str">
            <v>SIRENE DE ALTA POTÊNCIA, TIMBRE Ø 150MM, 100DCB</v>
          </cell>
          <cell r="C9165" t="str">
            <v>un</v>
          </cell>
          <cell r="D9165">
            <v>430.76</v>
          </cell>
        </row>
        <row r="9166">
          <cell r="A9166" t="str">
            <v>ED-49525</v>
          </cell>
          <cell r="B9166" t="str">
            <v>SIRENE PARA ALCANCE ATÉ 500 M REF. RT-10</v>
          </cell>
          <cell r="C9166" t="str">
            <v>un</v>
          </cell>
          <cell r="D9166">
            <v>508.5</v>
          </cell>
        </row>
        <row r="9167">
          <cell r="A9167" t="str">
            <v>ED-48371</v>
          </cell>
          <cell r="B9167" t="str">
            <v>ESTABILIZADOR 127V, 60HZ - 5,0KVA</v>
          </cell>
          <cell r="C9167" t="str">
            <v>U</v>
          </cell>
          <cell r="D9167">
            <v>719.86</v>
          </cell>
        </row>
        <row r="9168">
          <cell r="A9168" t="str">
            <v>ED-48365</v>
          </cell>
          <cell r="B9168" t="str">
            <v>CABO UTP 4 PARES CATEGORIA 6 COM REVESTIMENTO EXTERNO NÃO PROPAGANTE A CHAMA</v>
          </cell>
          <cell r="C9168" t="str">
            <v>m</v>
          </cell>
          <cell r="D9168">
            <v>8.59</v>
          </cell>
        </row>
        <row r="9169">
          <cell r="A9169" t="str">
            <v>ED-48936</v>
          </cell>
          <cell r="B9169" t="str">
            <v>CABO TELEFÔNICO CCE-APL-50.2</v>
          </cell>
          <cell r="C9169" t="str">
            <v>m</v>
          </cell>
          <cell r="D9169">
            <v>21.85</v>
          </cell>
        </row>
        <row r="9170">
          <cell r="A9170" t="str">
            <v>ED-48937</v>
          </cell>
          <cell r="B9170" t="str">
            <v>CABO TELEFÔNICO CCE-APL-50.3</v>
          </cell>
          <cell r="C9170" t="str">
            <v>m</v>
          </cell>
          <cell r="D9170">
            <v>22.74</v>
          </cell>
        </row>
        <row r="9171">
          <cell r="A9171" t="str">
            <v>ED-48938</v>
          </cell>
          <cell r="B9171" t="str">
            <v>CABO TELEFÔNICO CCE-APL-50.4</v>
          </cell>
          <cell r="C9171" t="str">
            <v>m</v>
          </cell>
          <cell r="D9171">
            <v>23.21</v>
          </cell>
        </row>
        <row r="9172">
          <cell r="A9172" t="str">
            <v>ED-48939</v>
          </cell>
          <cell r="B9172" t="str">
            <v>CABO TELEFÔNICO CCE-APL-50.5</v>
          </cell>
          <cell r="C9172" t="str">
            <v>m</v>
          </cell>
          <cell r="D9172">
            <v>23.33</v>
          </cell>
        </row>
        <row r="9173">
          <cell r="A9173" t="str">
            <v>ED-48940</v>
          </cell>
          <cell r="B9173" t="str">
            <v>CABO TELEFÔNICO CCE-APL-50.6</v>
          </cell>
          <cell r="C9173" t="str">
            <v>m</v>
          </cell>
          <cell r="D9173">
            <v>25.19</v>
          </cell>
        </row>
        <row r="9174">
          <cell r="A9174" t="str">
            <v>ED-48931</v>
          </cell>
          <cell r="B9174" t="str">
            <v>CABO TELEFÔNICO CI 50.10</v>
          </cell>
          <cell r="C9174" t="str">
            <v>m</v>
          </cell>
          <cell r="D9174">
            <v>12.48</v>
          </cell>
        </row>
        <row r="9175">
          <cell r="A9175" t="str">
            <v>ED-48935</v>
          </cell>
          <cell r="B9175" t="str">
            <v>CABO TELEFÔNICO CI 50.100</v>
          </cell>
          <cell r="C9175" t="str">
            <v>m</v>
          </cell>
          <cell r="D9175">
            <v>82.43</v>
          </cell>
        </row>
        <row r="9176">
          <cell r="A9176" t="str">
            <v>ED-48932</v>
          </cell>
          <cell r="B9176" t="str">
            <v>CABO TELEFÔNICO CI 50.20</v>
          </cell>
          <cell r="C9176" t="str">
            <v>m</v>
          </cell>
          <cell r="D9176">
            <v>20.36</v>
          </cell>
        </row>
        <row r="9177">
          <cell r="A9177" t="str">
            <v>ED-48933</v>
          </cell>
          <cell r="B9177" t="str">
            <v>CABO TELEFÔNICO CI 50.30</v>
          </cell>
          <cell r="C9177" t="str">
            <v>m</v>
          </cell>
          <cell r="D9177">
            <v>30.36</v>
          </cell>
        </row>
        <row r="9178">
          <cell r="A9178" t="str">
            <v>ED-48934</v>
          </cell>
          <cell r="B9178" t="str">
            <v>CABO TELEFÔNICO CI 50.50</v>
          </cell>
          <cell r="C9178" t="str">
            <v>m</v>
          </cell>
          <cell r="D9178">
            <v>56.7</v>
          </cell>
        </row>
        <row r="9179">
          <cell r="A9179" t="str">
            <v>ED-48941</v>
          </cell>
          <cell r="B9179" t="str">
            <v>CABO TELEFÔNICO CTP-APL-5N 50.10</v>
          </cell>
          <cell r="C9179" t="str">
            <v>m</v>
          </cell>
          <cell r="D9179">
            <v>46.35</v>
          </cell>
        </row>
        <row r="9180">
          <cell r="A9180" t="str">
            <v>ED-48945</v>
          </cell>
          <cell r="B9180" t="str">
            <v>CABO TELEFÔNICO CTP-APL-5N 50.100</v>
          </cell>
          <cell r="C9180" t="str">
            <v>m</v>
          </cell>
          <cell r="D9180">
            <v>108.26</v>
          </cell>
        </row>
        <row r="9181">
          <cell r="A9181" t="str">
            <v>ED-48942</v>
          </cell>
          <cell r="B9181" t="str">
            <v>CABO TELEFÔNICO CTP-APL-5N 50.20</v>
          </cell>
          <cell r="C9181" t="str">
            <v>m</v>
          </cell>
          <cell r="D9181">
            <v>53.47</v>
          </cell>
        </row>
        <row r="9182">
          <cell r="A9182" t="str">
            <v>ED-48943</v>
          </cell>
          <cell r="B9182" t="str">
            <v>CABO TELEFÔNICO CTP-APL-5N 50.30</v>
          </cell>
          <cell r="C9182" t="str">
            <v>m</v>
          </cell>
          <cell r="D9182">
            <v>62.01</v>
          </cell>
        </row>
        <row r="9183">
          <cell r="A9183" t="str">
            <v>ED-48944</v>
          </cell>
          <cell r="B9183" t="str">
            <v>CABO TELEFÔNICO CTP-APL-5N 50.50</v>
          </cell>
          <cell r="C9183" t="str">
            <v>m</v>
          </cell>
          <cell r="D9183">
            <v>72.03</v>
          </cell>
        </row>
        <row r="9184">
          <cell r="A9184" t="str">
            <v>ED-49341</v>
          </cell>
          <cell r="B9184" t="str">
            <v>FIO TELEFÔNICO EXTERNO 2 X 100 - FE</v>
          </cell>
          <cell r="C9184" t="str">
            <v>m</v>
          </cell>
          <cell r="D9184">
            <v>6.01</v>
          </cell>
        </row>
        <row r="9185">
          <cell r="A9185" t="str">
            <v>ED-49340</v>
          </cell>
          <cell r="B9185" t="str">
            <v>FIO TELEFÔNICO (FI) EM COBRE ELETROLÍTICO ESTANHADO DE SEÇÃO MACIÇA, ESP. 0,60MM (2X0,60MM), UM (1) PAR TORCIDO, ISOLAMENTO EM CLORETO DE POLIVINILA (PVC) - FORNECIMENTO E INSTALAÇÃO</v>
          </cell>
          <cell r="C9185" t="str">
            <v>m</v>
          </cell>
          <cell r="D9185">
            <v>3.62</v>
          </cell>
        </row>
        <row r="9186">
          <cell r="A9186" t="str">
            <v>ED-15762</v>
          </cell>
          <cell r="B9186" t="str">
            <v>CONJUNTO DE DUAS (2) TOMADAS DE DADOS (CONECTOR RJ45 CAT.6E), COM PLACA 4"X2" DE DOIS (2) POSTOS, INCLUSIVE FORNECIMENTO, INSTALAÇÃO, SUPORTE, MÓDULO E PLACA</v>
          </cell>
          <cell r="C9186" t="str">
            <v>un</v>
          </cell>
          <cell r="D9186">
            <v>64.33</v>
          </cell>
        </row>
        <row r="9187">
          <cell r="A9187" t="str">
            <v>ED-15794</v>
          </cell>
          <cell r="B9187" t="str">
            <v>CONJUNTO DE DUAS (2) TOMADAS DE DADOS (CONECTOR RJ45 CAT.6E), COM PLACA 4"X4" DE DOIS (2) POSTOS, INCLUSIVE FORNECIMENTO, INSTALAÇÃO, SUPORTE, MÓDULO E PLACA</v>
          </cell>
          <cell r="C9187" t="str">
            <v>un</v>
          </cell>
          <cell r="D9187">
            <v>68.12</v>
          </cell>
        </row>
        <row r="9188">
          <cell r="A9188" t="str">
            <v>ED-15795</v>
          </cell>
          <cell r="B9188" t="str">
            <v>CONJUNTO DE DUAS (2) TOMADAS TELEFÔNICAS (CONECTOR RJ11), COM PLACA 4"X4" DE DOIS (2) POSTOS, INCLUSIVE FORNECIMENTO, INSTALAÇÃO, SUPORTE, MÓDULO E PLACA</v>
          </cell>
          <cell r="C9188" t="str">
            <v>un</v>
          </cell>
          <cell r="D9188">
            <v>46</v>
          </cell>
        </row>
        <row r="9189">
          <cell r="A9189" t="str">
            <v>ED-15752</v>
          </cell>
          <cell r="B9189" t="str">
            <v>CONJUNTO DE UMA (1) TOMADA DE DADOS (CONECTOR RJ45 CAT.6E), COM PLACA 4"X2" DE UM (1) POSTO, INCLUSIVE FORNECIMENTO, INSTALAÇÃO, SUPORTE, MÓDULO E PLACA</v>
          </cell>
          <cell r="C9189" t="str">
            <v>un</v>
          </cell>
          <cell r="D9189">
            <v>36.45</v>
          </cell>
        </row>
        <row r="9190">
          <cell r="A9190" t="str">
            <v>ED-15751</v>
          </cell>
          <cell r="B9190" t="str">
            <v>CONJUNTO DE UMA (1) TOMADA TELEFÔNICA (CONECTOR RJ11), COM PLACA 4"X2" DE UM (1) POSTO, INCLUSIVE FORNECIMENTO, INSTALAÇÃO, SUPORTE, MÓDULO E PLACA</v>
          </cell>
          <cell r="C9190" t="str">
            <v>un</v>
          </cell>
          <cell r="D9190">
            <v>25.39</v>
          </cell>
        </row>
        <row r="9191">
          <cell r="A9191" t="str">
            <v>ED-15760</v>
          </cell>
          <cell r="B9191" t="str">
            <v>CONJUNTO DE UMA (1) TOMADA TELEFÔNICA (CONECTOR RJ11) E UMA (1) TOMADA DE DADOS (CONECTOR RJ45 CAT.6E), COM PLACA 4"X2" DE DOIS (2) POSTOS, INCLUSIVE FORNECIMENTO, INSTALAÇÃO, SUPORTE, MÓDULO E PLACA</v>
          </cell>
          <cell r="C9191" t="str">
            <v>un</v>
          </cell>
          <cell r="D9191">
            <v>57.65</v>
          </cell>
        </row>
        <row r="9192">
          <cell r="A9192" t="str">
            <v>ED-49119</v>
          </cell>
          <cell r="B9192" t="str">
            <v>CONJUNTO PARA CONDULETE DE 3/4" (20MM) COM UMA (1) TOMADA DE DADOS OU TELEFONIA (CONECTOR RJ45 CAT.6E OU RJ11) E PLACA DE UM (1) POSTO, INCLUSIVE FORNECIMENTO, INSTALAÇÃO, SUPORTE, MÓDULO E PLACA, EXCLUSIVE CONDULETE</v>
          </cell>
          <cell r="C9192" t="str">
            <v>un</v>
          </cell>
          <cell r="D9192">
            <v>34.23</v>
          </cell>
        </row>
        <row r="9193">
          <cell r="A9193" t="str">
            <v>ED-5630</v>
          </cell>
          <cell r="B9193" t="str">
            <v>MÓDULO PARA REDE (CONECTOR RJ45 CAT.5E), INCLUSIVE FORNECIMENTO E INSTALAÇÃO, EXCLUSIVE PLACA E SUPORTE</v>
          </cell>
          <cell r="C9193" t="str">
            <v>un</v>
          </cell>
          <cell r="D9193">
            <v>26.8</v>
          </cell>
        </row>
        <row r="9194">
          <cell r="A9194" t="str">
            <v>ED-5631</v>
          </cell>
          <cell r="B9194" t="str">
            <v>MÓDULO PARA REDE (CONECTOR RJ45 CAT.6E), INCLUSIVE FORNECIMENTO E INSTALAÇÃO, EXCLUSIVE PLACA E SUPORTE</v>
          </cell>
          <cell r="C9194" t="str">
            <v>un</v>
          </cell>
          <cell r="D9194">
            <v>27.48</v>
          </cell>
        </row>
        <row r="9195">
          <cell r="A9195" t="str">
            <v>ED-5629</v>
          </cell>
          <cell r="B9195" t="str">
            <v>MÓDULO PARA TELEFONE (CONECTOR RJ11), INCLUSIVE FORNECIMENTO E INSTALAÇÃO, EXCLUSIVE PLACA E SUPORTE</v>
          </cell>
          <cell r="C9195" t="str">
            <v>un</v>
          </cell>
          <cell r="D9195">
            <v>16.42</v>
          </cell>
        </row>
        <row r="9196">
          <cell r="A9196" t="str">
            <v>ED-48383</v>
          </cell>
          <cell r="B9196" t="str">
            <v>TOMADA PARA LÓGICA COM CAIXA SISTEMA "X", APARENTE</v>
          </cell>
          <cell r="C9196" t="str">
            <v>cj</v>
          </cell>
          <cell r="D9196">
            <v>154.6</v>
          </cell>
        </row>
        <row r="9197">
          <cell r="A9197" t="str">
            <v>ED-48367</v>
          </cell>
          <cell r="B9197" t="str">
            <v>CERTIFICAÇÃO DE GARANTIA DE TRANSMISSÃO DE CABOS LÓGICOS - CATEGORIA 5E</v>
          </cell>
          <cell r="C9197" t="str">
            <v>U</v>
          </cell>
          <cell r="D9197">
            <v>14.1</v>
          </cell>
        </row>
        <row r="9198">
          <cell r="A9198" t="str">
            <v>ED-48368</v>
          </cell>
          <cell r="B9198" t="str">
            <v>CERTIFICAÇÃO DE GARANTIA DE TRANSMISSÃO DE CABOS LÓGICOS CAT. 5/6</v>
          </cell>
          <cell r="C9198" t="str">
            <v>U</v>
          </cell>
          <cell r="D9198">
            <v>14.1</v>
          </cell>
        </row>
        <row r="9199">
          <cell r="A9199" t="str">
            <v>ED-48362</v>
          </cell>
          <cell r="B9199" t="str">
            <v>ANILHA (MARCADOR) PARA IDENTIFICAÇÃO DE CABOS (# 16 MM2) - 500 UN</v>
          </cell>
          <cell r="C9199" t="str">
            <v>U</v>
          </cell>
          <cell r="D9199">
            <v>70.81</v>
          </cell>
        </row>
        <row r="9200">
          <cell r="A9200" t="str">
            <v>ED-48361</v>
          </cell>
          <cell r="B9200" t="str">
            <v>ANILHA (MARCADOR) PARA IDENTIFICAÇÃO DE CABOS (# 6 MM2) - 500 UN</v>
          </cell>
          <cell r="C9200" t="str">
            <v>U</v>
          </cell>
          <cell r="D9200">
            <v>55.51</v>
          </cell>
        </row>
        <row r="9201">
          <cell r="A9201" t="str">
            <v>ED-48376</v>
          </cell>
          <cell r="B9201" t="str">
            <v>GAVETA DE VENTILAÇÃO COM 4 VENTILADORES PARA RACK 19"</v>
          </cell>
          <cell r="C9201" t="str">
            <v>cj</v>
          </cell>
          <cell r="D9201">
            <v>390.8</v>
          </cell>
        </row>
        <row r="9202">
          <cell r="A9202" t="str">
            <v>ED-48377</v>
          </cell>
          <cell r="B9202" t="str">
            <v>ORGANIZADOR DE CABOS DE 1U PARA RACK 19"</v>
          </cell>
          <cell r="C9202" t="str">
            <v>cj</v>
          </cell>
          <cell r="D9202">
            <v>134.08</v>
          </cell>
        </row>
        <row r="9203">
          <cell r="A9203" t="str">
            <v>ED-48372</v>
          </cell>
          <cell r="B9203" t="str">
            <v>PATCH CORD RJ45/RJ45 UTP-4P METÁLICO CATEGORIA 6, PINAGEM T568A NA COR AZUL (VOZ), COMPRIMENTO 3 METROS</v>
          </cell>
          <cell r="C9203" t="str">
            <v>cj</v>
          </cell>
          <cell r="D9203">
            <v>27.99</v>
          </cell>
        </row>
        <row r="9204">
          <cell r="A9204" t="str">
            <v>ED-48373</v>
          </cell>
          <cell r="B9204" t="str">
            <v>PATCH PANEL 24 POSIÇÕES, CATEGORIA COM GUIA TRASEIRO</v>
          </cell>
          <cell r="C9204" t="str">
            <v>cj</v>
          </cell>
          <cell r="D9204">
            <v>1348.88</v>
          </cell>
        </row>
        <row r="9205">
          <cell r="A9205" t="str">
            <v>ED-48374</v>
          </cell>
          <cell r="B9205" t="str">
            <v>PATCH PANEL 48 POSIÇÕES, CATEGORIA COM GUIA TRASEIRO</v>
          </cell>
          <cell r="C9205" t="str">
            <v>cj</v>
          </cell>
          <cell r="D9205">
            <v>1750.23</v>
          </cell>
        </row>
        <row r="9206">
          <cell r="A9206" t="str">
            <v>ED-48375</v>
          </cell>
          <cell r="B9206" t="str">
            <v>RÉGUA COM 8 TOMADAS (2P+T), PARA FIXAÇÃO NO RACK DE 19" (1U)</v>
          </cell>
          <cell r="C9206" t="str">
            <v>un</v>
          </cell>
          <cell r="D9206">
            <v>72.69</v>
          </cell>
        </row>
        <row r="9207">
          <cell r="A9207" t="str">
            <v>ED-48378</v>
          </cell>
          <cell r="B9207" t="str">
            <v>TAMPA CEGA DE 1U PARA RACK 19"</v>
          </cell>
          <cell r="C9207" t="str">
            <v>cj</v>
          </cell>
          <cell r="D9207">
            <v>10.67</v>
          </cell>
        </row>
        <row r="9208">
          <cell r="A9208" t="str">
            <v>ED-48364</v>
          </cell>
          <cell r="B9208" t="str">
            <v>CABO COAXIAL RG-59, IMPEDÂNCIA 75 OHM, CONDUTOR EM FIO DE COBRE NU, BLINDAGEM TRANÇA FORMADA POR FIOS DE COBRE MALHA 90%</v>
          </cell>
          <cell r="C9208" t="str">
            <v>m</v>
          </cell>
          <cell r="D9208">
            <v>6.28</v>
          </cell>
        </row>
        <row r="9209">
          <cell r="A9209" t="str">
            <v>ED-48363</v>
          </cell>
          <cell r="B9209" t="str">
            <v>CABO COAXIAL RG-59-75 OHMS</v>
          </cell>
          <cell r="C9209" t="str">
            <v>m</v>
          </cell>
          <cell r="D9209">
            <v>5.71</v>
          </cell>
        </row>
        <row r="9210">
          <cell r="A9210" t="str">
            <v>ED-49343</v>
          </cell>
          <cell r="B9210" t="str">
            <v>HASTE DE AÇO COBREADA PARA ATERRAMENTO DIÂMETRO 3/4"X 2400 MM,CONFORME PADRÕES TELEBRÁS</v>
          </cell>
          <cell r="C9210" t="str">
            <v>U</v>
          </cell>
          <cell r="D9210">
            <v>186.97</v>
          </cell>
        </row>
        <row r="9211">
          <cell r="A9211" t="str">
            <v>ED-49342</v>
          </cell>
          <cell r="B9211" t="str">
            <v>HASTE DE AÇO COBREADA PARA ATERRAMENTO DIÂMETRO 3/4"X 3000 MM,CONFORME PADRÕES TELEBRÁS</v>
          </cell>
          <cell r="C9211" t="str">
            <v>U</v>
          </cell>
          <cell r="D9211">
            <v>160.07</v>
          </cell>
        </row>
        <row r="9212">
          <cell r="A9212" t="str">
            <v>ED-51067</v>
          </cell>
          <cell r="B9212" t="str">
            <v>HASTE PARA ATERRAMENTO, ALTA CAMADA, 3/4" X 3M</v>
          </cell>
          <cell r="C9212" t="str">
            <v>U</v>
          </cell>
          <cell r="D9212">
            <v>357.69</v>
          </cell>
        </row>
        <row r="9213">
          <cell r="A9213" t="str">
            <v>ED-51056</v>
          </cell>
          <cell r="B9213" t="str">
            <v>CAIXA DE INSPEÇÃO EM CIMENTO AGREGADO 300X300 MM COM TAPA EM FERRO FUNDIDO</v>
          </cell>
          <cell r="C9213" t="str">
            <v>un</v>
          </cell>
          <cell r="D9213">
            <v>127.12</v>
          </cell>
        </row>
        <row r="9214">
          <cell r="A9214" t="str">
            <v>ED-51055</v>
          </cell>
          <cell r="B9214" t="str">
            <v>CAIXA DE INSPEÇÃO EM PVC, DIÂMETRO DE 30CM, ALTURA DE 30CM, COM TAMPA EM FERRO FUNDIDO, EXCLUSIVE HASTE DE ATERRAMENTO, INCLUSIVE INSTALAÇÃO</v>
          </cell>
          <cell r="C9214" t="str">
            <v>un</v>
          </cell>
          <cell r="D9214">
            <v>99.31</v>
          </cell>
        </row>
        <row r="9215">
          <cell r="A9215" t="str">
            <v>ED-48700</v>
          </cell>
          <cell r="B9215" t="str">
            <v>ATERRAMENTO COM HASTES COPPERWELD, DIÂMETRO DE  5/8", COMPRIMENTO DE 240CM, EXCLUSIVE CABO E CAIXA PARA ATERRAMENTO, INCLUSIVE GRAMPO PARA HASTE E INSTALAÇÃO</v>
          </cell>
          <cell r="C9215" t="str">
            <v>un</v>
          </cell>
          <cell r="D9215">
            <v>334.18</v>
          </cell>
        </row>
        <row r="9216">
          <cell r="A9216" t="str">
            <v>ED-48702</v>
          </cell>
          <cell r="B9216" t="str">
            <v>CAIXA PRÉ MOLDADA PARA ATERRAMENTO COM TAMPA DE CONCRETO 25 x 25 x 50 CM, INCLUSIVE ESCAVAÇÃO E BOTA FORA</v>
          </cell>
          <cell r="C9216" t="str">
            <v>U</v>
          </cell>
          <cell r="D9216">
            <v>115.52</v>
          </cell>
        </row>
        <row r="9217">
          <cell r="A9217" t="str">
            <v>ED-51052</v>
          </cell>
          <cell r="B9217" t="str">
            <v>CAIXA DE EQUALIZAÇÃO DE EMBUTIR COM SAIDAS NAS PARTES SUPERIOR E INFERIOR PARA ELETRODUTO DE 25MM (1"), 20 X 20 X 14 MM, COM NOVE TERMINAIS</v>
          </cell>
          <cell r="C9217" t="str">
            <v>U</v>
          </cell>
          <cell r="D9217">
            <v>204.8</v>
          </cell>
        </row>
        <row r="9218">
          <cell r="A9218" t="str">
            <v>ED-51053</v>
          </cell>
          <cell r="B9218" t="str">
            <v>CAIXA DE EQUALIZAÇÃO PARA USO INTERNO COM 9 TERMINAIS 210X210X90MM EM AÇO</v>
          </cell>
          <cell r="C9218" t="str">
            <v>U</v>
          </cell>
          <cell r="D9218">
            <v>193.25</v>
          </cell>
        </row>
        <row r="9219">
          <cell r="A9219" t="str">
            <v>ED-51054</v>
          </cell>
          <cell r="B9219" t="str">
            <v>CAIXA DE EQUALIZAÇÃO PARA USO INTERNO E EXTERNO COM 9 TERMINAIS 380X320X175MM EM AÇO E ACABAMENTO EM EPOXI</v>
          </cell>
          <cell r="C9219" t="str">
            <v>U</v>
          </cell>
          <cell r="D9219">
            <v>277.9</v>
          </cell>
        </row>
        <row r="9220">
          <cell r="A9220" t="str">
            <v>ED-51066</v>
          </cell>
          <cell r="B9220" t="str">
            <v>FUSÍVEL DIAZED RETARDADO 35A</v>
          </cell>
          <cell r="C9220" t="str">
            <v>U</v>
          </cell>
          <cell r="D9220">
            <v>5.07</v>
          </cell>
        </row>
        <row r="9221">
          <cell r="A9221" t="str">
            <v>ED-51065</v>
          </cell>
          <cell r="B9221" t="str">
            <v>FUSÍVEL DIAZED RETARDADO 63A</v>
          </cell>
          <cell r="C9221" t="str">
            <v>U</v>
          </cell>
          <cell r="D9221">
            <v>21.29</v>
          </cell>
        </row>
        <row r="9222">
          <cell r="A9222" t="str">
            <v>ED-51092</v>
          </cell>
          <cell r="B9222" t="str">
            <v>VLC SLIM CLASSE 1 275V 12,5/60kA</v>
          </cell>
          <cell r="C9222" t="str">
            <v>U</v>
          </cell>
          <cell r="D9222">
            <v>99.64</v>
          </cell>
        </row>
        <row r="9223">
          <cell r="A9223" t="str">
            <v>ED-51018</v>
          </cell>
          <cell r="B9223" t="str">
            <v>BARRA CHATA DE ALUMÍNIO 3/4" X 1/4" X 3M</v>
          </cell>
          <cell r="C9223" t="str">
            <v>U</v>
          </cell>
          <cell r="D9223">
            <v>19.51</v>
          </cell>
        </row>
        <row r="9224">
          <cell r="A9224" t="str">
            <v>ED-51019</v>
          </cell>
          <cell r="B9224" t="str">
            <v>BARRA CHATA DE ALUMÍNIO 7/8" X 1/8" X 3M</v>
          </cell>
          <cell r="C9224" t="str">
            <v>U</v>
          </cell>
          <cell r="D9224">
            <v>27.53</v>
          </cell>
        </row>
        <row r="9225">
          <cell r="A9225" t="str">
            <v>ED-51049</v>
          </cell>
          <cell r="B9225" t="str">
            <v>CURVA DE ALUMÍNIO 3/4" X 1/4" X 300MM</v>
          </cell>
          <cell r="C9225" t="str">
            <v>U</v>
          </cell>
          <cell r="D9225">
            <v>6.77</v>
          </cell>
        </row>
        <row r="9226">
          <cell r="A9226" t="str">
            <v>ED-51050</v>
          </cell>
          <cell r="B9226" t="str">
            <v>CURVA DE ALUMÍNIO 7/8" X 1/8" X 300MM</v>
          </cell>
          <cell r="C9226" t="str">
            <v>U</v>
          </cell>
          <cell r="D9226">
            <v>4.72</v>
          </cell>
        </row>
        <row r="9227">
          <cell r="A9227" t="str">
            <v>ED-51051</v>
          </cell>
          <cell r="B9227" t="str">
            <v>CURVA DE COBRE 3/4" X 3/16" X 300MM</v>
          </cell>
          <cell r="C9227" t="str">
            <v>U</v>
          </cell>
          <cell r="D9227">
            <v>21.72</v>
          </cell>
        </row>
        <row r="9228">
          <cell r="A9228" t="str">
            <v>ED-24042</v>
          </cell>
          <cell r="B9228" t="str">
            <v>FORNECIMENTO E INSTALAÇÃO DE FITA SUBTERRÂNEA PARA SINALIZAÇÃO DE REDES OU TUBULAÇÕES</v>
          </cell>
          <cell r="C9228" t="str">
            <v>m</v>
          </cell>
          <cell r="D9228">
            <v>4.57</v>
          </cell>
        </row>
        <row r="9229">
          <cell r="A9229" t="str">
            <v>ED-51022</v>
          </cell>
          <cell r="B9229" t="str">
            <v>RE-BAR 10MM X 3M COM 3 CLIPS PARA EMENDA 8-10MM</v>
          </cell>
          <cell r="C9229" t="str">
            <v>U</v>
          </cell>
          <cell r="D9229">
            <v>67.93</v>
          </cell>
        </row>
        <row r="9230">
          <cell r="A9230" t="str">
            <v>ED-51023</v>
          </cell>
          <cell r="B9230" t="str">
            <v>RE-BAR 3/8" X 3,4M COM 3 CLIPS PARA EMENDA 8-10MM</v>
          </cell>
          <cell r="C9230" t="str">
            <v>U</v>
          </cell>
          <cell r="D9230">
            <v>65.66</v>
          </cell>
        </row>
        <row r="9231">
          <cell r="A9231" t="str">
            <v>ED-51021</v>
          </cell>
          <cell r="B9231" t="str">
            <v>RE-BAR 8MM X 4M COM 3 CLIPS PARA EMENDA 8-10MM</v>
          </cell>
          <cell r="C9231" t="str">
            <v>U</v>
          </cell>
          <cell r="D9231">
            <v>59.21</v>
          </cell>
        </row>
        <row r="9232">
          <cell r="A9232" t="str">
            <v>ED-13943</v>
          </cell>
          <cell r="B9232" t="str">
            <v>CABO DE ALUMÍNIO NU SEM ALMA 2/0 AWG 7 FIOSX3,50MM, PARA ELEMENTOS DE CAPTAÇÃO/ ANEL DE CINTAMENTO/ DESCIDA (SPDA), INCLUSIVE SUPORTE E ISOLADOR</v>
          </cell>
          <cell r="C9232" t="str">
            <v>m</v>
          </cell>
          <cell r="D9232">
            <v>21.96</v>
          </cell>
        </row>
        <row r="9233">
          <cell r="A9233" t="str">
            <v>ED-13937</v>
          </cell>
          <cell r="B9233" t="str">
            <v>CABO DE ALUMÍNIO NU SEM ALMA 2/0 AWG 7 FIOSX3,50MM, PARA ELEMENTOS DE CAPTAÇÃO/ANEL DE CINTAMENTO (SPDA), INCLUSIVE PRESILHA DE FIXAÇÃO</v>
          </cell>
          <cell r="C9233" t="str">
            <v>m</v>
          </cell>
          <cell r="D9233">
            <v>15.13</v>
          </cell>
        </row>
        <row r="9234">
          <cell r="A9234" t="str">
            <v>ED-13938</v>
          </cell>
          <cell r="B9234" t="str">
            <v>CABO DE COBRE NU #16MM2 - 7 FIOSX1,70MM, PARA ELEMENTOS  DE CAPTAÇÃO/ ANEL DE CINTAMENTO/ DESCIDA (SPDA), INCLUSIVE SUPORTE E ISOLADOR</v>
          </cell>
          <cell r="C9234" t="str">
            <v>m</v>
          </cell>
          <cell r="D9234">
            <v>28.29</v>
          </cell>
        </row>
        <row r="9235">
          <cell r="A9235" t="str">
            <v>ED-13931</v>
          </cell>
          <cell r="B9235" t="str">
            <v>CABO DE COBRE NU #16MM2 - 7 FIOSX1,70MM, PARA ELEMENTOS DE CAPTAÇÃO/ANEL DE CINTAMENTO (SPDA), INCLUSIVE PRESILHA DE FIXAÇÃO</v>
          </cell>
          <cell r="C9235" t="str">
            <v>m</v>
          </cell>
          <cell r="D9235">
            <v>21.92</v>
          </cell>
        </row>
        <row r="9236">
          <cell r="A9236" t="str">
            <v>ED-13939</v>
          </cell>
          <cell r="B9236" t="str">
            <v>CABO DE COBRE NU #25MM2 - 7 FIOSX2,06MM, PARA ELEMENTOS DE CAPTAÇÃO/ ANEL DE CINTAMENTO/ DESCIDA (SPDA), INCLUSIVE SUPORTE E ISOLADOR</v>
          </cell>
          <cell r="C9236" t="str">
            <v>m</v>
          </cell>
          <cell r="D9236">
            <v>36.57</v>
          </cell>
        </row>
        <row r="9237">
          <cell r="A9237" t="str">
            <v>ED-13932</v>
          </cell>
          <cell r="B9237" t="str">
            <v>CABO DE COBRE NU #25MM2 - 7 FIOSX2,06MM, PARA ELEMENTOS DE CAPTAÇÃO/ANEL DE CINTAMENTO (SPDA), INCLUSIVE PRESILHA DE FIXAÇÃO</v>
          </cell>
          <cell r="C9237" t="str">
            <v>m</v>
          </cell>
          <cell r="D9237">
            <v>30.2</v>
          </cell>
        </row>
        <row r="9238">
          <cell r="A9238" t="str">
            <v>ED-13940</v>
          </cell>
          <cell r="B9238" t="str">
            <v>CABO DE COBRE NU #35MM2 - 7 FIOSX2,50MM, PARA ELEMENTOS  DE CAPTAÇÃO/ ANEL DE CINTAMENTO/ DESCIDA (SPDA), INCLUSIVE SUPORTE E ISOLADOR</v>
          </cell>
          <cell r="C9238" t="str">
            <v>m</v>
          </cell>
          <cell r="D9238">
            <v>48.11</v>
          </cell>
        </row>
        <row r="9239">
          <cell r="A9239" t="str">
            <v>ED-13934</v>
          </cell>
          <cell r="B9239" t="str">
            <v>CABO DE COBRE NU #35MM2 - 7 FIOSX2,50MM, PARA ELEMENTOS DE CAPTAÇÃO/ANEL DE CINTAMENTO (SPDA), INCLUSIVE PRESILHA DE FIXAÇÃO</v>
          </cell>
          <cell r="C9239" t="str">
            <v>m</v>
          </cell>
          <cell r="D9239">
            <v>42.32</v>
          </cell>
        </row>
        <row r="9240">
          <cell r="A9240" t="str">
            <v>ED-13935</v>
          </cell>
          <cell r="B9240" t="str">
            <v>CABO DE COBRE NU #50 MM2 - 7 FIOSX3,00MM, PARA ELEMENTOS DE CAPTAÇÃO/ANEL DE CINTAMENTO (SPDA), INCLUSIVE PRESILHA DE FIXAÇÃO</v>
          </cell>
          <cell r="C9240" t="str">
            <v>m</v>
          </cell>
          <cell r="D9240">
            <v>55.48</v>
          </cell>
        </row>
        <row r="9241">
          <cell r="A9241" t="str">
            <v>ED-13941</v>
          </cell>
          <cell r="B9241" t="str">
            <v>CABO DE COBRE NU #50MM2 - 7 FIOSX3,00MM, PARA ELEMENTOS  DE CAPTAÇÃO/ ANEL DE CINTAMENTO/ DESCIDA (SPDA), INCLUSIVE SUPORTE E ISOLADOR</v>
          </cell>
          <cell r="C9241" t="str">
            <v>m</v>
          </cell>
          <cell r="D9241">
            <v>61.27</v>
          </cell>
        </row>
        <row r="9242">
          <cell r="A9242" t="str">
            <v>ED-51033</v>
          </cell>
          <cell r="B9242" t="str">
            <v>CORDOALHA EM AÇO GALVANIZADO 3/8" SM COM 7 FIOS</v>
          </cell>
          <cell r="C9242" t="str">
            <v>m</v>
          </cell>
          <cell r="D9242">
            <v>36.43</v>
          </cell>
        </row>
        <row r="9243">
          <cell r="A9243" t="str">
            <v>ED-51034</v>
          </cell>
          <cell r="B9243" t="str">
            <v>CORDOALHA FLEXÍVEL DE COBRE ESTANHADO 25 X 100 MM COM 4 FUROS D = 11 MM</v>
          </cell>
          <cell r="C9243" t="str">
            <v>U</v>
          </cell>
          <cell r="D9243">
            <v>45.96</v>
          </cell>
        </row>
        <row r="9244">
          <cell r="A9244" t="str">
            <v>ED-51035</v>
          </cell>
          <cell r="B9244" t="str">
            <v>CORDOALHA FLEXÍVEL DE COBRE ESTANHADO 25 X 235 MM COM 4 FUROS D = 11 MM</v>
          </cell>
          <cell r="C9244" t="str">
            <v>U</v>
          </cell>
          <cell r="D9244">
            <v>46.9</v>
          </cell>
        </row>
        <row r="9245">
          <cell r="A9245" t="str">
            <v>ED-51036</v>
          </cell>
          <cell r="B9245" t="str">
            <v>CORDOALHA FLEXÍVEL DE COBRE ESTANHADO 25 X 300 MM COM 4 FUROS D = 11 MM</v>
          </cell>
          <cell r="C9245" t="str">
            <v>U</v>
          </cell>
          <cell r="D9245">
            <v>30.14</v>
          </cell>
        </row>
        <row r="9246">
          <cell r="A9246" t="str">
            <v>ED-51037</v>
          </cell>
          <cell r="B9246" t="str">
            <v>CORDOALHA FLEXÍVEL DE COBRE ESTANHADO 25 X 500 MM COM 4 FUROS D = 11 MM</v>
          </cell>
          <cell r="C9246" t="str">
            <v>U</v>
          </cell>
          <cell r="D9246">
            <v>57.17</v>
          </cell>
        </row>
        <row r="9247">
          <cell r="A9247" t="str">
            <v>ED-51015</v>
          </cell>
          <cell r="B9247" t="str">
            <v>APARELHO SINALIZADOR NOTURNO DE OBSTÁCULOS AÉREO, SIMPLES, COM CÉLULA FOTOELÉTRICA, INCLUSIVE UMA (1) LÂMPADA LED, POTÊNCIA 9W, BULBO A60, E SUPORTE DE TOPO PARA MASTRO, EXCLUSIVE MASTRO</v>
          </cell>
          <cell r="C9247" t="str">
            <v>U</v>
          </cell>
          <cell r="D9247">
            <v>136.78</v>
          </cell>
        </row>
        <row r="9248">
          <cell r="A9248" t="str">
            <v>ED-51017</v>
          </cell>
          <cell r="B9248" t="str">
            <v>ATERRAMENTO COMPLETO PARA PÁRA-RAIOS , COM HASTES DE COBRE COM ALMA DE AÇO TIPO "COPPERWELD"</v>
          </cell>
          <cell r="C9248" t="str">
            <v>U</v>
          </cell>
          <cell r="D9248">
            <v>1204.17</v>
          </cell>
        </row>
        <row r="9249">
          <cell r="A9249" t="str">
            <v>ED-51068</v>
          </cell>
          <cell r="B9249" t="str">
            <v>MASTRO SIMPLES DE FERRO GALVANIZADO PARA PÁRA-RAIOS, ALTURA DE 3 M, Ø 40 MM (1 1/2") OU 50 MM (2"), COMPLETO</v>
          </cell>
          <cell r="C9249" t="str">
            <v>U</v>
          </cell>
          <cell r="D9249">
            <v>1105.48</v>
          </cell>
        </row>
        <row r="9250">
          <cell r="A9250" t="str">
            <v>ED-51073</v>
          </cell>
          <cell r="B9250" t="str">
            <v>PARA-RAIO DE LATAO CROMADO, COBRE CROMADO OU ACO INOXIDAVEL, TIPO FRANKLIN</v>
          </cell>
          <cell r="C9250" t="str">
            <v>U</v>
          </cell>
          <cell r="D9250">
            <v>179.2</v>
          </cell>
        </row>
        <row r="9251">
          <cell r="A9251" t="str">
            <v>ED-51084</v>
          </cell>
          <cell r="B9251" t="str">
            <v>TERMINAL A COMPRESSAO EM COBRE ESTANHADO 1 FURO PARA CABO 16 MM2</v>
          </cell>
          <cell r="C9251" t="str">
            <v>U</v>
          </cell>
          <cell r="D9251">
            <v>15.52</v>
          </cell>
        </row>
        <row r="9252">
          <cell r="A9252" t="str">
            <v>ED-51083</v>
          </cell>
          <cell r="B9252" t="str">
            <v>TERMINAL A COMPRESSAO EM COBRE ESTANHADO 1 FURO PARA CABO 2,5 MM2</v>
          </cell>
          <cell r="C9252" t="str">
            <v>U</v>
          </cell>
          <cell r="D9252">
            <v>5.58</v>
          </cell>
        </row>
        <row r="9253">
          <cell r="A9253" t="str">
            <v>ED-51085</v>
          </cell>
          <cell r="B9253" t="str">
            <v>TERMINAL A COMPRESSAO EM COBRE ESTANHADO 1 FURO PARA CABO 25 MM2</v>
          </cell>
          <cell r="C9253" t="str">
            <v>U</v>
          </cell>
          <cell r="D9253">
            <v>18.02</v>
          </cell>
        </row>
        <row r="9254">
          <cell r="A9254" t="str">
            <v>ED-51086</v>
          </cell>
          <cell r="B9254" t="str">
            <v>TERMINAL A COMPRESSAO EM COBRE ESTANHADO 1 FURO PARA CABO 35 MM2</v>
          </cell>
          <cell r="C9254" t="str">
            <v>U</v>
          </cell>
          <cell r="D9254">
            <v>19.84</v>
          </cell>
        </row>
        <row r="9255">
          <cell r="A9255" t="str">
            <v>ED-51087</v>
          </cell>
          <cell r="B9255" t="str">
            <v>TERMINAL A COMPRESSAO EM COBRE ESTANHADO 1 FURO PARA CABO 50 MM2</v>
          </cell>
          <cell r="C9255" t="str">
            <v>U</v>
          </cell>
          <cell r="D9255">
            <v>25.1</v>
          </cell>
        </row>
        <row r="9256">
          <cell r="A9256" t="str">
            <v>ED-51088</v>
          </cell>
          <cell r="B9256" t="str">
            <v>TERMINAL A COMPRESSAO EM COBRE ESTANHADO 2 FUROS PARA CABO 16 MM2</v>
          </cell>
          <cell r="C9256" t="str">
            <v>U</v>
          </cell>
          <cell r="D9256">
            <v>19.29</v>
          </cell>
        </row>
        <row r="9257">
          <cell r="A9257" t="str">
            <v>ED-51089</v>
          </cell>
          <cell r="B9257" t="str">
            <v>TERMINAL A COMPRESSAO EM COBRE ESTANHADO 2 FUROS PARA CABO 25 MM2</v>
          </cell>
          <cell r="C9257" t="str">
            <v>U</v>
          </cell>
          <cell r="D9257">
            <v>20.52</v>
          </cell>
        </row>
        <row r="9258">
          <cell r="A9258" t="str">
            <v>ED-51090</v>
          </cell>
          <cell r="B9258" t="str">
            <v>TERMINAL A COMPRESSAO EM COBRE ESTANHADO 2 FUROS PARA CABO 35 MM2</v>
          </cell>
          <cell r="C9258" t="str">
            <v>U</v>
          </cell>
          <cell r="D9258">
            <v>24.25</v>
          </cell>
        </row>
        <row r="9259">
          <cell r="A9259" t="str">
            <v>ED-51091</v>
          </cell>
          <cell r="B9259" t="str">
            <v>TERMINAL A COMPRESSAO EM COBRE ESTANHADO 2 FUROS PARA CABO 50 MM2</v>
          </cell>
          <cell r="C9259" t="str">
            <v>U</v>
          </cell>
          <cell r="D9259">
            <v>31.58</v>
          </cell>
        </row>
        <row r="9260">
          <cell r="A9260" t="str">
            <v>ED-51012</v>
          </cell>
          <cell r="B9260" t="str">
            <v>ABRAÇADEIRA GUIA PARA MASTROS SIMPLES PARA DUAS DESCIDA 1 1/2"</v>
          </cell>
          <cell r="C9260" t="str">
            <v>U</v>
          </cell>
          <cell r="D9260">
            <v>20.93</v>
          </cell>
        </row>
        <row r="9261">
          <cell r="A9261" t="str">
            <v>ED-51013</v>
          </cell>
          <cell r="B9261" t="str">
            <v>ABRAÇADEIRA GUIA PARA MASTROS SIMPLES PARA DUAS DESCIDA 2"</v>
          </cell>
          <cell r="C9261" t="str">
            <v>U</v>
          </cell>
          <cell r="D9261">
            <v>20.93</v>
          </cell>
        </row>
        <row r="9262">
          <cell r="A9262" t="str">
            <v>ED-51010</v>
          </cell>
          <cell r="B9262" t="str">
            <v>ABRAÇADEIRA GUIA PARA MASTROS SIMPLES PARA UMA DESCIDA 1 1/2"</v>
          </cell>
          <cell r="C9262" t="str">
            <v>U</v>
          </cell>
          <cell r="D9262">
            <v>13.45</v>
          </cell>
        </row>
        <row r="9263">
          <cell r="A9263" t="str">
            <v>ED-51011</v>
          </cell>
          <cell r="B9263" t="str">
            <v>ABRAÇADEIRA GUIA PARA MASTROS SIMPLES PARA UMA DESCIDA 2"</v>
          </cell>
          <cell r="C9263" t="str">
            <v>U</v>
          </cell>
          <cell r="D9263">
            <v>14.07</v>
          </cell>
        </row>
        <row r="9264">
          <cell r="A9264" t="str">
            <v>ED-51016</v>
          </cell>
          <cell r="B9264" t="str">
            <v>APARELHO SINALIZADOR NOTURNO DE OBSTÁCULOS AÉREO, DUPLO, COM CÉLULA FOTOELÉTRICA, INCLUSIVE DUAS (2) LÂMPADAS LED, POTÊNCIA 9W, BULBO A60, E SUPORTE DE TOPO PARA MASTRO, EXCLUSIVE MASTRO</v>
          </cell>
          <cell r="C9264" t="str">
            <v>U</v>
          </cell>
          <cell r="D9264">
            <v>315.63</v>
          </cell>
        </row>
        <row r="9265">
          <cell r="A9265" t="str">
            <v>ED-15204</v>
          </cell>
          <cell r="B9265" t="str">
            <v>KIT CAVALETE PARA MEDIÇÃO DE ÁGUA, EMBUTIDO EM ALVENARIA, EM AÇO GALVANIZADO DN 20MM (1/2") - PADRÃO CONCESSIONÁRIA LOCAL, EXCLUSIVE HIDRÔMETRO</v>
          </cell>
          <cell r="C9265" t="str">
            <v>un</v>
          </cell>
          <cell r="D9265">
            <v>333.42</v>
          </cell>
        </row>
        <row r="9266">
          <cell r="A9266" t="str">
            <v>ED-15205</v>
          </cell>
          <cell r="B9266" t="str">
            <v>KIT CAVALETE PARA MEDIÇÃO DE ÁGUA, EMBUTIDO EM ALVENARIA, EM AÇO GALVANIZADO DN 25MM (3/4") - PADRÃO CONCESSIONÁRIA LOCAL, EXCLUSIVE HIDRÔMETRO</v>
          </cell>
          <cell r="C9266" t="str">
            <v>un</v>
          </cell>
          <cell r="D9266">
            <v>372.54</v>
          </cell>
        </row>
        <row r="9267">
          <cell r="A9267" t="str">
            <v>ED-15206</v>
          </cell>
          <cell r="B9267" t="str">
            <v>KIT CAVALETE PARA MEDIÇÃO DE ÁGUA, INSTALADO SOBRE PISO, EM AÇO GALVANIZADO DN 20MM (1/2") - PADRÃO CONCESSIONÁRIA LOCAL, INCLUSIVE BASE EM CONCRETO DE 25 MPA PARA CAVALETE, EXCLUSIVE HIDRÔMETRO</v>
          </cell>
          <cell r="C9267" t="str">
            <v>un</v>
          </cell>
          <cell r="D9267">
            <v>281.19</v>
          </cell>
        </row>
        <row r="9268">
          <cell r="A9268" t="str">
            <v>ED-15207</v>
          </cell>
          <cell r="B9268" t="str">
            <v>KIT CAVALETE PARA MEDIÇÃO DE ÁGUA, INSTALADO SOBRE PISO, EM AÇO GALVANIZADO DN 25MM (3/4") - PADRÃO CONCESSIONÁRIA LOCAL, INCLUSIVE BASE EM CONCRETO DE 25 MPA PARA CAVALETE, EXCLUSIVE HIDRÔMETRO</v>
          </cell>
          <cell r="C9268" t="str">
            <v>un</v>
          </cell>
          <cell r="D9268">
            <v>320.74</v>
          </cell>
        </row>
        <row r="9269">
          <cell r="A9269" t="str">
            <v>ED-50105</v>
          </cell>
          <cell r="B9269" t="str">
            <v>FORNECIMENTO E ASSENTAMENTO DE TUBO PVC RÍGIDO, COLETOR DE ESGOTO LISO (JEI), DN 100 MM (4"), INCLUSIVE CONEXÕES</v>
          </cell>
          <cell r="C9269" t="str">
            <v>m</v>
          </cell>
          <cell r="D9269">
            <v>51.73</v>
          </cell>
        </row>
        <row r="9270">
          <cell r="A9270" t="str">
            <v>ED-50106</v>
          </cell>
          <cell r="B9270" t="str">
            <v>FORNECIMENTO E ASSENTAMENTO DE TUBO PVC RÍGIDO, COLETOR DE ESGOTO LISO (JEI), DN 150 MM (6"), INCLUSIVE CONEXÕES</v>
          </cell>
          <cell r="C9270" t="str">
            <v>m</v>
          </cell>
          <cell r="D9270">
            <v>99.36</v>
          </cell>
        </row>
        <row r="9271">
          <cell r="A9271" t="str">
            <v>ED-50107</v>
          </cell>
          <cell r="B9271" t="str">
            <v>FORNECIMENTO E ASSENTAMENTO DE TUBO PVC RÍGIDO, COLETOR DE ESGOTO LISO (JEI), DN 200 MM (8"), INCLUSIVE CONEXÕES</v>
          </cell>
          <cell r="C9271" t="str">
            <v>m</v>
          </cell>
          <cell r="D9271">
            <v>150.76</v>
          </cell>
        </row>
        <row r="9272">
          <cell r="A9272" t="str">
            <v>ED-50108</v>
          </cell>
          <cell r="B9272" t="str">
            <v>FORNECIMENTO E ASSENTAMENTO DE TUBO PVC RÍGIDO, COLETOR DE ESGOTO LISO (JEI), DN 250 MM (10"), INCLUSIVE CONEXÕES</v>
          </cell>
          <cell r="C9272" t="str">
            <v>m</v>
          </cell>
          <cell r="D9272">
            <v>265.22</v>
          </cell>
        </row>
        <row r="9273">
          <cell r="A9273" t="str">
            <v>ED-50109</v>
          </cell>
          <cell r="B9273" t="str">
            <v>FORNECIMENTO E ASSENTAMENTO DE TUBO PVC RÍGIDO, COLETOR DE ESGOTO LISO (JEI), DN 300 MM (12"), INCLUSIVE CONEXÕES</v>
          </cell>
          <cell r="C9273" t="str">
            <v>m</v>
          </cell>
          <cell r="D9273">
            <v>417.38</v>
          </cell>
        </row>
        <row r="9274">
          <cell r="A9274" t="str">
            <v>ED-50110</v>
          </cell>
          <cell r="B9274" t="str">
            <v>FORNECIMENTO E ASSENTAMENTO DE TUBO PVC RÍGIDO, COLETOR DE ESGOTO LISO (JEI), DN 350 MM (14"), INCLUSIVE CONEXÕES</v>
          </cell>
          <cell r="C9274" t="str">
            <v>m</v>
          </cell>
          <cell r="D9274">
            <v>505.38</v>
          </cell>
        </row>
        <row r="9275">
          <cell r="A9275" t="str">
            <v>ED-50111</v>
          </cell>
          <cell r="B9275" t="str">
            <v>FORNECIMENTO E ASSENTAMENTO DE TUBO PVC RÍGIDO, COLETOR DE ESGOTO LISO (JEI), DN 400 MM (16"), INCLUSIVE CONEXÕES</v>
          </cell>
          <cell r="C9275" t="str">
            <v>m</v>
          </cell>
          <cell r="D9275">
            <v>689.27</v>
          </cell>
        </row>
        <row r="9276">
          <cell r="A9276" t="str">
            <v>ED-50034</v>
          </cell>
          <cell r="B9276" t="str">
            <v>FORNECIMENTO E ASSENTAMENTO DE TUBO PVC RÍGIDO, ESGOTO, PB - SÉRIE NORMAL, DN 40MM (1.1/2"), INCLUSIVE CONEXÕES</v>
          </cell>
          <cell r="C9276" t="str">
            <v>m</v>
          </cell>
          <cell r="D9276">
            <v>22.04</v>
          </cell>
        </row>
        <row r="9277">
          <cell r="A9277" t="str">
            <v>ED-50035</v>
          </cell>
          <cell r="B9277" t="str">
            <v>FORNECIMENTO E ASSENTAMENTO DE TUBO PVC RÍGIDO, ESGOTO, PB - SÉRIE REFORÇADO, DN 40MM (1.1/2"), INCLUSIVE CONEXÕES</v>
          </cell>
          <cell r="C9277" t="str">
            <v>m</v>
          </cell>
          <cell r="D9277">
            <v>28.56</v>
          </cell>
        </row>
        <row r="9278">
          <cell r="A9278" t="str">
            <v>ED-50029</v>
          </cell>
          <cell r="B9278" t="str">
            <v>FORNECIMENTO E ASSENTAMENTO DE TUBO PVC RÍGIDO, ESGOTO, PBV - SÉRIE NORMAL, DN 100 MM (4"), INCLUSIVE CONEXÕES</v>
          </cell>
          <cell r="C9278" t="str">
            <v>m</v>
          </cell>
          <cell r="D9278">
            <v>44.97</v>
          </cell>
        </row>
        <row r="9279">
          <cell r="A9279" t="str">
            <v>ED-50030</v>
          </cell>
          <cell r="B9279" t="str">
            <v>FORNECIMENTO E ASSENTAMENTO DE TUBO PVC RÍGIDO, ESGOTO, PBV - SÉRIE NORMAL, DN 150 MM (6"), INCLUSIVE CONEXÕES</v>
          </cell>
          <cell r="C9279" t="str">
            <v>m</v>
          </cell>
          <cell r="D9279">
            <v>74.47</v>
          </cell>
        </row>
        <row r="9280">
          <cell r="A9280" t="str">
            <v>ED-50031</v>
          </cell>
          <cell r="B9280" t="str">
            <v>FORNECIMENTO E ASSENTAMENTO DE TUBO PVC RÍGIDO, ESGOTO, PBV - SÉRIE NORMAL, DN 200 MM (8"), INCLUSIVE CONEXÕES</v>
          </cell>
          <cell r="C9280" t="str">
            <v>m</v>
          </cell>
          <cell r="D9280">
            <v>166.45</v>
          </cell>
        </row>
        <row r="9281">
          <cell r="A9281" t="str">
            <v>ED-50027</v>
          </cell>
          <cell r="B9281" t="str">
            <v>FORNECIMENTO E ASSENTAMENTO DE TUBO PVC RÍGIDO, ESGOTO, PBV - SÉRIE NORMAL, DN 50 MM (2"), INCLUSIVE CONEXÕES</v>
          </cell>
          <cell r="C9281" t="str">
            <v>m</v>
          </cell>
          <cell r="D9281">
            <v>30.22</v>
          </cell>
        </row>
        <row r="9282">
          <cell r="A9282" t="str">
            <v>ED-50028</v>
          </cell>
          <cell r="B9282" t="str">
            <v>FORNECIMENTO E ASSENTAMENTO DE TUBO PVC RÍGIDO, ESGOTO, PBV - SÉRIE NORMAL, DN 75 MM (3"), INCLUSIVE CONEXÕES</v>
          </cell>
          <cell r="C9282" t="str">
            <v>m</v>
          </cell>
          <cell r="D9282">
            <v>41.05</v>
          </cell>
        </row>
        <row r="9283">
          <cell r="A9283" t="str">
            <v>ED-50038</v>
          </cell>
          <cell r="B9283" t="str">
            <v>FORNECIMENTO E ASSENTAMENTO DE TUBO PVC RÍGIDO, ESGOTO, PBV - SÉRIE REFORÇADO, DN 100 MM (4"), INCLUSIVE CONEXÕES</v>
          </cell>
          <cell r="C9283" t="str">
            <v>m</v>
          </cell>
          <cell r="D9283">
            <v>67.74</v>
          </cell>
        </row>
        <row r="9284">
          <cell r="A9284" t="str">
            <v>ED-50039</v>
          </cell>
          <cell r="B9284" t="str">
            <v>FORNECIMENTO E ASSENTAMENTO DE TUBO PVC RÍGIDO, ESGOTO, PBV - SÉRIE REFORÇADO, DN 150 MM (6"), INCLUSIVE CONEXÕES</v>
          </cell>
          <cell r="C9284" t="str">
            <v>m</v>
          </cell>
          <cell r="D9284">
            <v>83.01</v>
          </cell>
        </row>
        <row r="9285">
          <cell r="A9285" t="str">
            <v>ED-50036</v>
          </cell>
          <cell r="B9285" t="str">
            <v>FORNECIMENTO E ASSENTAMENTO DE TUBO PVC RÍGIDO, ESGOTO, PBV - SÉRIE REFORÇADO, DN 50 MM (2"), INCLUSIVE CONEXÕES</v>
          </cell>
          <cell r="C9285" t="str">
            <v>m</v>
          </cell>
          <cell r="D9285">
            <v>35.45</v>
          </cell>
        </row>
        <row r="9286">
          <cell r="A9286" t="str">
            <v>ED-50037</v>
          </cell>
          <cell r="B9286" t="str">
            <v>FORNECIMENTO E ASSENTAMENTO DE TUBO PVC RÍGIDO, ESGOTO, PBV - SÉRIE REFORÇADO, DN 75 MM (3"), INCLUSIVE CONEXÕES</v>
          </cell>
          <cell r="C9286" t="str">
            <v>m</v>
          </cell>
          <cell r="D9286">
            <v>44.38</v>
          </cell>
        </row>
        <row r="9287">
          <cell r="A9287" t="str">
            <v>ED-8847</v>
          </cell>
          <cell r="B9287" t="str">
            <v>FORNECIMENTO E ASSENTAMENTO DE TUBO PVC RÍGIDO, VENTILAÇÃO, PBV - SÉRIE NORMAL, DN 100 MM (4"), INCLUSIVE CONEXÕES</v>
          </cell>
          <cell r="C9287" t="str">
            <v>m</v>
          </cell>
          <cell r="D9287">
            <v>35.67</v>
          </cell>
        </row>
        <row r="9288">
          <cell r="A9288" t="str">
            <v>ED-8845</v>
          </cell>
          <cell r="B9288" t="str">
            <v>FORNECIMENTO E ASSENTAMENTO DE TUBO PVC RÍGIDO, VENTILAÇÃO, PBV - SÉRIE NORMAL, DN 50 MM (2"), INCLUSIVE CONEXÕES</v>
          </cell>
          <cell r="C9288" t="str">
            <v>m</v>
          </cell>
          <cell r="D9288">
            <v>25.13</v>
          </cell>
        </row>
        <row r="9289">
          <cell r="A9289" t="str">
            <v>ED-8846</v>
          </cell>
          <cell r="B9289" t="str">
            <v>FORNECIMENTO E ASSENTAMENTO DE TUBO PVC RÍGIDO, VENTILAÇÃO, PBV - SÉRIE NORMAL, DN 75 MM (3"), INCLUSIVE CONEXÕES</v>
          </cell>
          <cell r="C9289" t="str">
            <v>m</v>
          </cell>
          <cell r="D9289">
            <v>35.22</v>
          </cell>
        </row>
        <row r="9290">
          <cell r="A9290" t="str">
            <v>ED-49844</v>
          </cell>
          <cell r="B9290" t="str">
            <v>ADAPTADOR SOLDÁVEL DE PVC MARROM COM FLANGES E ANEL PARA CAIXA DÁGUA Ø 20 MM X 1/2"</v>
          </cell>
          <cell r="C9290" t="str">
            <v>un</v>
          </cell>
          <cell r="D9290">
            <v>14.7</v>
          </cell>
        </row>
        <row r="9291">
          <cell r="A9291" t="str">
            <v>ED-49845</v>
          </cell>
          <cell r="B9291" t="str">
            <v>ADAPTADOR SOLDÁVEL DE PVC MARROM COM FLANGES E ANEL PARA CAIXA DÁGUA Ø 25 MM X 3/4"</v>
          </cell>
          <cell r="C9291" t="str">
            <v>un</v>
          </cell>
          <cell r="D9291">
            <v>17.81</v>
          </cell>
        </row>
        <row r="9292">
          <cell r="A9292" t="str">
            <v>ED-49846</v>
          </cell>
          <cell r="B9292" t="str">
            <v>ADAPTADOR SOLDÁVEL DE PVC MARROM COM FLANGES E ANEL PARA CAIXA DÁGUA Ø 32 MM X 1"</v>
          </cell>
          <cell r="C9292" t="str">
            <v>un</v>
          </cell>
          <cell r="D9292">
            <v>21.45</v>
          </cell>
        </row>
        <row r="9293">
          <cell r="A9293" t="str">
            <v>ED-49847</v>
          </cell>
          <cell r="B9293" t="str">
            <v>ADAPTADOR SOLDÁVEL DE PVC MARROM COM FLANGES E ANEL PARA CAIXA DÁGUA Ø 40 MM X 1 1/4"</v>
          </cell>
          <cell r="C9293" t="str">
            <v>un</v>
          </cell>
          <cell r="D9293">
            <v>34.28</v>
          </cell>
        </row>
        <row r="9294">
          <cell r="A9294" t="str">
            <v>ED-49848</v>
          </cell>
          <cell r="B9294" t="str">
            <v>ADAPTADOR SOLDÁVEL DE PVC MARROM COM FLANGES E ANEL PARA CAIXA DÁGUA Ø 50 MM X 1 1/2"</v>
          </cell>
          <cell r="C9294" t="str">
            <v>un</v>
          </cell>
          <cell r="D9294">
            <v>38.87</v>
          </cell>
        </row>
        <row r="9295">
          <cell r="A9295" t="str">
            <v>ED-49849</v>
          </cell>
          <cell r="B9295" t="str">
            <v>ADAPTADOR SOLDÁVEL DE PVC MARROM COM FLANGES E ANEL PARA CAIXA DÁGUA Ø 60 MM X 2"</v>
          </cell>
          <cell r="C9295" t="str">
            <v>un</v>
          </cell>
          <cell r="D9295">
            <v>46.07</v>
          </cell>
        </row>
        <row r="9296">
          <cell r="A9296" t="str">
            <v>ED-50026</v>
          </cell>
          <cell r="B9296" t="str">
            <v>FORNECIMENTO E ASSENTAMENTO DE TUBO PVC RÍGIDO SOLDÁVEL, ÁGUA FRIA, DN 110 MM (4"), INCLUSIVE CONEXÕES</v>
          </cell>
          <cell r="C9296" t="str">
            <v>m</v>
          </cell>
          <cell r="D9296">
            <v>149.47</v>
          </cell>
        </row>
        <row r="9297">
          <cell r="A9297" t="str">
            <v>ED-50018</v>
          </cell>
          <cell r="B9297" t="str">
            <v>FORNECIMENTO E ASSENTAMENTO DE TUBO PVC RÍGIDO SOLDÁVEL, ÁGUA FRIA, DN 20 MM (1/2"), INCLUSIVE CONEXÕES</v>
          </cell>
          <cell r="C9297" t="str">
            <v>m</v>
          </cell>
          <cell r="D9297">
            <v>19.72</v>
          </cell>
        </row>
        <row r="9298">
          <cell r="A9298" t="str">
            <v>ED-50019</v>
          </cell>
          <cell r="B9298" t="str">
            <v>FORNECIMENTO E ASSENTAMENTO DE TUBO PVC RÍGIDO SOLDÁVEL, ÁGUA FRIA, DN 25 MM (3/4") , INCLUSIVE CONEXÕES</v>
          </cell>
          <cell r="C9298" t="str">
            <v>m</v>
          </cell>
          <cell r="D9298">
            <v>22.89</v>
          </cell>
        </row>
        <row r="9299">
          <cell r="A9299" t="str">
            <v>ED-50020</v>
          </cell>
          <cell r="B9299" t="str">
            <v>FORNECIMENTO E ASSENTAMENTO DE TUBO PVC RÍGIDO SOLDÁVEL, ÁGUA FRIA, DN 32 MM (1") , INCLUSIVE CONEXÕES</v>
          </cell>
          <cell r="C9299" t="str">
            <v>m</v>
          </cell>
          <cell r="D9299">
            <v>32.38</v>
          </cell>
        </row>
        <row r="9300">
          <cell r="A9300" t="str">
            <v>ED-50021</v>
          </cell>
          <cell r="B9300" t="str">
            <v>FORNECIMENTO E ASSENTAMENTO DE TUBO PVC RÍGIDO SOLDÁVEL, ÁGUA FRIA, DN 40 MM (1.1/4"), INCLUSIVE CONEXÕES</v>
          </cell>
          <cell r="C9300" t="str">
            <v>m</v>
          </cell>
          <cell r="D9300">
            <v>40.24</v>
          </cell>
        </row>
        <row r="9301">
          <cell r="A9301" t="str">
            <v>ED-50022</v>
          </cell>
          <cell r="B9301" t="str">
            <v>FORNECIMENTO E ASSENTAMENTO DE TUBO PVC RÍGIDO SOLDÁVEL, ÁGUA FRIA, DN 50 MM (1.1/2"), INCLUSIVE CONEXÕES</v>
          </cell>
          <cell r="C9301" t="str">
            <v>m</v>
          </cell>
          <cell r="D9301">
            <v>42.69</v>
          </cell>
        </row>
        <row r="9302">
          <cell r="A9302" t="str">
            <v>ED-50023</v>
          </cell>
          <cell r="B9302" t="str">
            <v>FORNECIMENTO E ASSENTAMENTO DE TUBO PVC RÍGIDO SOLDÁVEL, ÁGUA FRIA, DN 60 MM (2"), INCLUSIVE CONEXÕES</v>
          </cell>
          <cell r="C9302" t="str">
            <v>m</v>
          </cell>
          <cell r="D9302">
            <v>57.35</v>
          </cell>
        </row>
        <row r="9303">
          <cell r="A9303" t="str">
            <v>ED-50024</v>
          </cell>
          <cell r="B9303" t="str">
            <v>FORNECIMENTO E ASSENTAMENTO DE TUBO PVC RÍGIDO SOLDÁVEL, ÁGUA FRIA, DN 75 MM (2.1/2"), INCLUSIVE CONEXÕES</v>
          </cell>
          <cell r="C9303" t="str">
            <v>m</v>
          </cell>
          <cell r="D9303">
            <v>87.87</v>
          </cell>
        </row>
        <row r="9304">
          <cell r="A9304" t="str">
            <v>ED-50025</v>
          </cell>
          <cell r="B9304" t="str">
            <v>FORNECIMENTO E ASSENTAMENTO DE TUBO PVC RÍGIDO SOLDÁVEL, ÁGUA FRIA, DN 85 MM (3"), INCLUSIVE CONEXÕES</v>
          </cell>
          <cell r="C9304" t="str">
            <v>m</v>
          </cell>
          <cell r="D9304">
            <v>111.87</v>
          </cell>
        </row>
        <row r="9305">
          <cell r="A9305" t="str">
            <v>ED-50080</v>
          </cell>
          <cell r="B9305" t="str">
            <v>FORNECIMENTO E ASSENTAMENTO DE TUBO PVC RÍGIDO ROSCÁVEL, ÁGUA FRIA, DN 1" (32 MM), INCLUSIVE CONEXÕES</v>
          </cell>
          <cell r="C9305" t="str">
            <v>m</v>
          </cell>
          <cell r="D9305">
            <v>48.74</v>
          </cell>
        </row>
        <row r="9306">
          <cell r="A9306" t="str">
            <v>ED-50082</v>
          </cell>
          <cell r="B9306" t="str">
            <v>FORNECIMENTO E ASSENTAMENTO DE TUBO PVC RÍGIDO ROSCÁVEL, ÁGUA FRIA, DN 1.1/2" (50 MM), INCLUSIVE CONEXÕES</v>
          </cell>
          <cell r="C9306" t="str">
            <v>m</v>
          </cell>
          <cell r="D9306">
            <v>67.89</v>
          </cell>
        </row>
        <row r="9307">
          <cell r="A9307" t="str">
            <v>ED-50081</v>
          </cell>
          <cell r="B9307" t="str">
            <v>FORNECIMENTO E ASSENTAMENTO DE TUBO PVC RÍGIDO ROSCÁVEL, ÁGUA FRIA, DN 1.1/4" (40 MM), INCLUSIVE CONEXÕES</v>
          </cell>
          <cell r="C9307" t="str">
            <v>m</v>
          </cell>
          <cell r="D9307">
            <v>56.83</v>
          </cell>
        </row>
        <row r="9308">
          <cell r="A9308" t="str">
            <v>ED-50078</v>
          </cell>
          <cell r="B9308" t="str">
            <v>FORNECIMENTO E ASSENTAMENTO DE TUBO PVC RÍGIDO ROSCÁVEL, ÁGUA FRIA, DN 1/2" (20 MM), INCLUSIVE CONEXÕES </v>
          </cell>
          <cell r="C9308" t="str">
            <v>m</v>
          </cell>
          <cell r="D9308">
            <v>28.3</v>
          </cell>
        </row>
        <row r="9309">
          <cell r="A9309" t="str">
            <v>ED-50083</v>
          </cell>
          <cell r="B9309" t="str">
            <v>FORNECIMENTO E ASSENTAMENTO DE TUBO PVC RÍGIDO ROSCÁVEL, ÁGUA FRIA, DN 2" (60 MM), INCLUSIVE CONEXÕES</v>
          </cell>
          <cell r="C9309" t="str">
            <v>m</v>
          </cell>
          <cell r="D9309">
            <v>89.2</v>
          </cell>
        </row>
        <row r="9310">
          <cell r="A9310" t="str">
            <v>ED-50084</v>
          </cell>
          <cell r="B9310" t="str">
            <v>FORNECIMENTO E ASSENTAMENTO DE TUBO PVC RÍGIDO ROSCÁVEL, ÁGUA FRIA, DN 2.1/2" (75 MM), INCLUSIVE CONEXÕES</v>
          </cell>
          <cell r="C9310" t="str">
            <v>m</v>
          </cell>
          <cell r="D9310">
            <v>125.89</v>
          </cell>
        </row>
        <row r="9311">
          <cell r="A9311" t="str">
            <v>ED-50085</v>
          </cell>
          <cell r="B9311" t="str">
            <v>FORNECIMENTO E ASSENTAMENTO DE TUBO PVC RÍGIDO ROSCÁVEL, ÁGUA FRIA, DN 3" (85 MM), INCLUSIVE CONEXÕES</v>
          </cell>
          <cell r="C9311" t="str">
            <v>m</v>
          </cell>
          <cell r="D9311">
            <v>162.43</v>
          </cell>
        </row>
        <row r="9312">
          <cell r="A9312" t="str">
            <v>ED-50079</v>
          </cell>
          <cell r="B9312" t="str">
            <v>FORNECIMENTO E ASSENTAMENTO DE TUBO PVC RÍGIDO ROSCÁVEL, ÁGUA FRIA, DN 3/4" (25 MM), INCLUSIVE CONEXÕES</v>
          </cell>
          <cell r="C9312" t="str">
            <v>m</v>
          </cell>
          <cell r="D9312">
            <v>33.44</v>
          </cell>
        </row>
        <row r="9313">
          <cell r="A9313" t="str">
            <v>ED-50086</v>
          </cell>
          <cell r="B9313" t="str">
            <v>FORNECIMENTO E ASSENTAMENTO DE TUBO PVC RÍGIDO ROSCÁVEL, ÁGUA FRIA, DN 4" (110 MM), INCLUSIVE CONEXÕES</v>
          </cell>
          <cell r="C9313" t="str">
            <v>m</v>
          </cell>
          <cell r="D9313">
            <v>190.89</v>
          </cell>
        </row>
        <row r="9314">
          <cell r="A9314" t="str">
            <v>ED-50061</v>
          </cell>
          <cell r="B9314" t="str">
            <v>FORNECIMENTO E ASSENTAMENTO DE TUBO DE POLIPROPILENO (PPR), PRESSÃO DE 12 KGF/CM², INCLUSIVE CONEXÕES E SUPORTES, D = 110 MM (NBR 15813)</v>
          </cell>
          <cell r="C9314" t="str">
            <v>m</v>
          </cell>
          <cell r="D9314">
            <v>207.44</v>
          </cell>
        </row>
        <row r="9315">
          <cell r="A9315" t="str">
            <v>ED-50055</v>
          </cell>
          <cell r="B9315" t="str">
            <v>FORNECIMENTO E ASSENTAMENTO DE TUBO DE POLIPROPILENO (PPR), PRESSÃO DE 12 KGF/CM², INCLUSIVE CONEXÕES E SUPORTES, D = 32 MM (NBR 15813)</v>
          </cell>
          <cell r="C9315" t="str">
            <v>m</v>
          </cell>
          <cell r="D9315">
            <v>23.96</v>
          </cell>
        </row>
        <row r="9316">
          <cell r="A9316" t="str">
            <v>ED-50056</v>
          </cell>
          <cell r="B9316" t="str">
            <v>FORNECIMENTO E ASSENTAMENTO DE TUBO DE POLIPROPILENO (PPR), PRESSÃO DE 12 KGF/CM², INCLUSIVE CONEXÕES E SUPORTES, D = 40 MM (NBR 15813)</v>
          </cell>
          <cell r="C9316" t="str">
            <v>m</v>
          </cell>
          <cell r="D9316">
            <v>32.49</v>
          </cell>
        </row>
        <row r="9317">
          <cell r="A9317" t="str">
            <v>ED-50057</v>
          </cell>
          <cell r="B9317" t="str">
            <v>FORNECIMENTO E ASSENTAMENTO DE TUBO DE POLIPROPILENO (PPR), PRESSÃO DE 12 KGF/CM², INCLUSIVE CONEXÕES E SUPORTES, D = 50 MM (NBR 15813)</v>
          </cell>
          <cell r="C9317" t="str">
            <v>m</v>
          </cell>
          <cell r="D9317">
            <v>49.14</v>
          </cell>
        </row>
        <row r="9318">
          <cell r="A9318" t="str">
            <v>ED-50058</v>
          </cell>
          <cell r="B9318" t="str">
            <v>FORNECIMENTO E ASSENTAMENTO DE TUBO DE POLIPROPILENO (PPR), PRESSÃO DE 12 KGF/CM², INCLUSIVE CONEXÕES E SUPORTES, D = 63 MM (NBR 15813)</v>
          </cell>
          <cell r="C9318" t="str">
            <v>m</v>
          </cell>
          <cell r="D9318">
            <v>78.01</v>
          </cell>
        </row>
        <row r="9319">
          <cell r="A9319" t="str">
            <v>ED-50059</v>
          </cell>
          <cell r="B9319" t="str">
            <v>FORNECIMENTO E ASSENTAMENTO DE TUBO DE POLIPROPILENO (PPR), PRESSÃO DE 12 KGF/CM², INCLUSIVE CONEXÕES E SUPORTES, D = 75 MM (NBR 15813)</v>
          </cell>
          <cell r="C9319" t="str">
            <v>m</v>
          </cell>
          <cell r="D9319">
            <v>110.56</v>
          </cell>
        </row>
        <row r="9320">
          <cell r="A9320" t="str">
            <v>ED-50060</v>
          </cell>
          <cell r="B9320" t="str">
            <v>FORNECIMENTO E ASSENTAMENTO DE TUBO DE POLIPROPILENO (PPR), PRESSÃO DE 12 KGF/CM², INCLUSIVE CONEXÕES E SUPORTES, D = 90 MM (NBR 15813)</v>
          </cell>
          <cell r="C9320" t="str">
            <v>m</v>
          </cell>
          <cell r="D9320">
            <v>138.96</v>
          </cell>
        </row>
        <row r="9321">
          <cell r="A9321" t="str">
            <v>ED-50069</v>
          </cell>
          <cell r="B9321" t="str">
            <v>FORNECIMENTO E ASSENTAMENTO DE TUBO DE POLIPROPILENO (PPR), PRESSÃO DE 20 KGF/CM², INCLUSIVE CONEXÕES E SUPORTES, D = 110 MM (NBR 15813)</v>
          </cell>
          <cell r="C9321" t="str">
            <v>m</v>
          </cell>
          <cell r="D9321">
            <v>279.37</v>
          </cell>
        </row>
        <row r="9322">
          <cell r="A9322" t="str">
            <v>ED-50062</v>
          </cell>
          <cell r="B9322" t="str">
            <v>FORNECIMENTO E ASSENTAMENTO DE TUBO DE POLIPROPILENO (PPR), PRESSÃO DE 20 KGF/CM², INCLUSIVE CONEXÕES E SUPORTES, D = 25 MM (NBR 15813)</v>
          </cell>
          <cell r="C9322" t="str">
            <v>m</v>
          </cell>
          <cell r="D9322">
            <v>28.75</v>
          </cell>
        </row>
        <row r="9323">
          <cell r="A9323" t="str">
            <v>ED-50063</v>
          </cell>
          <cell r="B9323" t="str">
            <v>FORNECIMENTO E ASSENTAMENTO DE TUBO DE POLIPROPILENO (PPR), PRESSÃO DE 20 KGF/CM², INCLUSIVE CONEXÕES E SUPORTES, D = 32 MM (NBR 15813)</v>
          </cell>
          <cell r="C9323" t="str">
            <v>m</v>
          </cell>
          <cell r="D9323">
            <v>40.26</v>
          </cell>
        </row>
        <row r="9324">
          <cell r="A9324" t="str">
            <v>ED-50064</v>
          </cell>
          <cell r="B9324" t="str">
            <v>FORNECIMENTO E ASSENTAMENTO DE TUBO DE POLIPROPILENO (PPR), PRESSÃO DE 20 KGF/CM², INCLUSIVE CONEXÕES E SUPORTES, D = 40 MM (NBR 15813)</v>
          </cell>
          <cell r="C9324" t="str">
            <v>m</v>
          </cell>
          <cell r="D9324">
            <v>47.94</v>
          </cell>
        </row>
        <row r="9325">
          <cell r="A9325" t="str">
            <v>ED-50065</v>
          </cell>
          <cell r="B9325" t="str">
            <v>FORNECIMENTO E ASSENTAMENTO DE TUBO DE POLIPROPILENO (PPR), PRESSÃO DE 20 KGF/CM², INCLUSIVE CONEXÕES E SUPORTES, D = 50 MM (NBR 15813)</v>
          </cell>
          <cell r="C9325" t="str">
            <v>m</v>
          </cell>
          <cell r="D9325">
            <v>59.62</v>
          </cell>
        </row>
        <row r="9326">
          <cell r="A9326" t="str">
            <v>ED-50066</v>
          </cell>
          <cell r="B9326" t="str">
            <v>FORNECIMENTO E ASSENTAMENTO DE TUBO DE POLIPROPILENO (PPR), PRESSÃO DE 20 KGF/CM², INCLUSIVE CONEXÕES E SUPORTES, D = 63 MM (NBR 15813)</v>
          </cell>
          <cell r="C9326" t="str">
            <v>m</v>
          </cell>
          <cell r="D9326">
            <v>90.32</v>
          </cell>
        </row>
        <row r="9327">
          <cell r="A9327" t="str">
            <v>ED-50067</v>
          </cell>
          <cell r="B9327" t="str">
            <v>FORNECIMENTO E ASSENTAMENTO DE TUBO DE POLIPROPILENO (PPR), PRESSÃO DE 20 KGF/CM², INCLUSIVE CONEXÕES E SUPORTES, D = 75 MM (NBR 15813)</v>
          </cell>
          <cell r="C9327" t="str">
            <v>m</v>
          </cell>
          <cell r="D9327">
            <v>143.45</v>
          </cell>
        </row>
        <row r="9328">
          <cell r="A9328" t="str">
            <v>ED-50068</v>
          </cell>
          <cell r="B9328" t="str">
            <v>FORNECIMENTO E ASSENTAMENTO DE TUBO DE POLIPROPILENO (PPR), PRESSÃO DE 20 KGF/CM², INCLUSIVE CONEXÕES E SUPORTES, D = 90 MM (NBR 15813)</v>
          </cell>
          <cell r="C9328" t="str">
            <v>m</v>
          </cell>
          <cell r="D9328">
            <v>196.66</v>
          </cell>
        </row>
        <row r="9329">
          <cell r="A9329" t="str">
            <v>ED-50077</v>
          </cell>
          <cell r="B9329" t="str">
            <v>FORNECIMENTO E ASSENTAMENTO DE TUBO DE POLIPROPILENO (PPR), PRESSÃO DE 25 KGF/CM², INCLUSIVE CONEXÕES E SUPORTES, D = 110 MM (NBR 15813)</v>
          </cell>
          <cell r="C9329" t="str">
            <v>m</v>
          </cell>
          <cell r="D9329">
            <v>301.17</v>
          </cell>
        </row>
        <row r="9330">
          <cell r="A9330" t="str">
            <v>ED-50070</v>
          </cell>
          <cell r="B9330" t="str">
            <v>FORNECIMENTO E ASSENTAMENTO DE TUBO DE POLIPROPILENO (PPR), PRESSÃO DE 25 KGF/CM², INCLUSIVE CONEXÕES E SUPORTES, D = 25 MM (NBR 15813)</v>
          </cell>
          <cell r="C9330" t="str">
            <v>m</v>
          </cell>
          <cell r="D9330">
            <v>33.22</v>
          </cell>
        </row>
        <row r="9331">
          <cell r="A9331" t="str">
            <v>ED-50071</v>
          </cell>
          <cell r="B9331" t="str">
            <v>FORNECIMENTO E ASSENTAMENTO DE TUBO DE POLIPROPILENO (PPR), PRESSÃO DE 25 KGF/CM², INCLUSIVE CONEXÕES E SUPORTES, D = 32 MM (NBR 15813)</v>
          </cell>
          <cell r="C9331" t="str">
            <v>m</v>
          </cell>
          <cell r="D9331">
            <v>40.58</v>
          </cell>
        </row>
        <row r="9332">
          <cell r="A9332" t="str">
            <v>ED-50072</v>
          </cell>
          <cell r="B9332" t="str">
            <v>FORNECIMENTO E ASSENTAMENTO DE TUBO DE POLIPROPILENO (PPR), PRESSÃO DE 25 KGF/CM², INCLUSIVE CONEXÕES E SUPORTES, D = 40 MM (NBR 15813)</v>
          </cell>
          <cell r="C9332" t="str">
            <v>m</v>
          </cell>
          <cell r="D9332">
            <v>70.53</v>
          </cell>
        </row>
        <row r="9333">
          <cell r="A9333" t="str">
            <v>ED-50073</v>
          </cell>
          <cell r="B9333" t="str">
            <v>FORNECIMENTO E ASSENTAMENTO DE TUBO DE POLIPROPILENO (PPR), PRESSÃO DE 25 KGF/CM², INCLUSIVE CONEXÕES E SUPORTES, D = 50 MM (NBR 15813)</v>
          </cell>
          <cell r="C9333" t="str">
            <v>m</v>
          </cell>
          <cell r="D9333">
            <v>105.04</v>
          </cell>
        </row>
        <row r="9334">
          <cell r="A9334" t="str">
            <v>ED-50074</v>
          </cell>
          <cell r="B9334" t="str">
            <v>FORNECIMENTO E ASSENTAMENTO DE TUBO DE POLIPROPILENO (PPR), PRESSÃO DE 25 KGF/CM², INCLUSIVE CONEXÕES E SUPORTES, D = 63 MM (NBR 15813)</v>
          </cell>
          <cell r="C9334" t="str">
            <v>m</v>
          </cell>
          <cell r="D9334">
            <v>134.2</v>
          </cell>
        </row>
        <row r="9335">
          <cell r="A9335" t="str">
            <v>ED-50075</v>
          </cell>
          <cell r="B9335" t="str">
            <v>FORNECIMENTO E ASSENTAMENTO DE TUBO DE POLIPROPILENO (PPR), PRESSÃO DE 25 KGF/CM², INCLUSIVE CONEXÕES E SUPORTES, D = 75 MM (NBR 15813)</v>
          </cell>
          <cell r="C9335" t="str">
            <v>m</v>
          </cell>
          <cell r="D9335">
            <v>188.87</v>
          </cell>
        </row>
        <row r="9336">
          <cell r="A9336" t="str">
            <v>ED-50076</v>
          </cell>
          <cell r="B9336" t="str">
            <v>FORNECIMENTO E ASSENTAMENTO DE TUBO DE POLIPROPILENO (PPR), PRESSÃO DE 25 KGF/CM², INCLUSIVE CONEXÕES E SUPORTES, D = 90 MM (NBR 15813)</v>
          </cell>
          <cell r="C9336" t="str">
            <v>m</v>
          </cell>
          <cell r="D9336">
            <v>229.3</v>
          </cell>
        </row>
        <row r="9337">
          <cell r="A9337" t="str">
            <v>ED-50121</v>
          </cell>
          <cell r="B9337" t="str">
            <v>FORNECIMENTO E ASSENTAMENTO DE TUBO DE TUBOS DE POLIETILENO RETICULADO FLEXÍVEL (PEX), INCLUSIVE CONEXÕES METÁLICAS E SUPORTES, D = 16 MM (NBR 15939)</v>
          </cell>
          <cell r="C9337" t="str">
            <v>m</v>
          </cell>
          <cell r="D9337">
            <v>18.3</v>
          </cell>
        </row>
        <row r="9338">
          <cell r="A9338" t="str">
            <v>ED-50122</v>
          </cell>
          <cell r="B9338" t="str">
            <v>FORNECIMENTO E ASSENTAMENTO DE TUBO DE TUBOS DE POLIETILENO RETICULADO FLEXÍVEL (PEX), INCLUSIVE CONEXÕES METÁLICAS E SUPORTES, D = 20 MM (NBR 15939)</v>
          </cell>
          <cell r="C9338" t="str">
            <v>m</v>
          </cell>
          <cell r="D9338">
            <v>23.48</v>
          </cell>
        </row>
        <row r="9339">
          <cell r="A9339" t="str">
            <v>ED-50123</v>
          </cell>
          <cell r="B9339" t="str">
            <v>FORNECIMENTO E ASSENTAMENTO DE TUBO DE TUBOS DE POLIETILENO RETICULADO FLEXÍVEL (PEX), INCLUSIVE CONEXÕES METÁLICAS E SUPORTES, D = 25 MM (NBR 15939)</v>
          </cell>
          <cell r="C9339" t="str">
            <v>m</v>
          </cell>
          <cell r="D9339">
            <v>18.86</v>
          </cell>
        </row>
        <row r="9340">
          <cell r="A9340" t="str">
            <v>ED-50124</v>
          </cell>
          <cell r="B9340" t="str">
            <v>FORNECIMENTO E ASSENTAMENTO DE TUBO DE TUBOS DE POLIETILENO RETICULADO FLEXÍVEL (PEX), INCLUSIVE CONEXÕES METÁLICAS E SUPORTES, D = 32 MM (NBR 15939)</v>
          </cell>
          <cell r="C9340" t="str">
            <v>m</v>
          </cell>
          <cell r="D9340">
            <v>25.81</v>
          </cell>
        </row>
        <row r="9341">
          <cell r="A9341" t="str">
            <v>ED-50120</v>
          </cell>
          <cell r="B9341" t="str">
            <v>FORNECIMENTO E ASSENTAMENTO DE TUBO CPVC SOLDÁVEL, ÁGUA QUENTE, DN 114 MM (4"), INCLUSIVE CONEXÕES</v>
          </cell>
          <cell r="C9341" t="str">
            <v>m</v>
          </cell>
          <cell r="D9341">
            <v>496.15</v>
          </cell>
        </row>
        <row r="9342">
          <cell r="A9342" t="str">
            <v>ED-50112</v>
          </cell>
          <cell r="B9342" t="str">
            <v>FORNECIMENTO E ASSENTAMENTO DE TUBO CPVC SOLDÁVEL, ÁGUA QUENTE, DN 15 MM (1/2"), INCLUSIVE CONEXÕES</v>
          </cell>
          <cell r="C9342" t="str">
            <v>m</v>
          </cell>
          <cell r="D9342">
            <v>23.39</v>
          </cell>
        </row>
        <row r="9343">
          <cell r="A9343" t="str">
            <v>ED-50113</v>
          </cell>
          <cell r="B9343" t="str">
            <v>FORNECIMENTO E ASSENTAMENTO DE TUBO CPVC SOLDÁVEL, ÁGUA QUENTE, DN 22 MM (3/4"), INCLUSIVE CONEXÕES</v>
          </cell>
          <cell r="C9343" t="str">
            <v>m</v>
          </cell>
          <cell r="D9343">
            <v>36.81</v>
          </cell>
        </row>
        <row r="9344">
          <cell r="A9344" t="str">
            <v>ED-50114</v>
          </cell>
          <cell r="B9344" t="str">
            <v>FORNECIMENTO E ASSENTAMENTO DE TUBO CPVC SOLDÁVEL, ÁGUA QUENTE, DN 28 MM (1"), INCLUSIVE CONEXÕES</v>
          </cell>
          <cell r="C9344" t="str">
            <v>m</v>
          </cell>
          <cell r="D9344">
            <v>55.76</v>
          </cell>
        </row>
        <row r="9345">
          <cell r="A9345" t="str">
            <v>ED-50115</v>
          </cell>
          <cell r="B9345" t="str">
            <v>FORNECIMENTO E ASSENTAMENTO DE TUBO CPVC SOLDÁVEL, ÁGUA QUENTE, DN 35 MM (1.1/4"), INCLUSIVE CONEXÕES</v>
          </cell>
          <cell r="C9345" t="str">
            <v>m</v>
          </cell>
          <cell r="D9345">
            <v>71.15</v>
          </cell>
        </row>
        <row r="9346">
          <cell r="A9346" t="str">
            <v>ED-50116</v>
          </cell>
          <cell r="B9346" t="str">
            <v>FORNECIMENTO E ASSENTAMENTO DE TUBO CPVC SOLDÁVEL, ÁGUA QUENTE, DN 42 MM (1.1/2"), INCLUSIVE CONEXÕES</v>
          </cell>
          <cell r="C9346" t="str">
            <v>m</v>
          </cell>
          <cell r="D9346">
            <v>86.24</v>
          </cell>
        </row>
        <row r="9347">
          <cell r="A9347" t="str">
            <v>ED-50117</v>
          </cell>
          <cell r="B9347" t="str">
            <v>FORNECIMENTO E ASSENTAMENTO DE TUBO CPVC SOLDÁVEL, ÁGUA QUENTE, DN 54 MM (2"), INCLUSIVE CONEXÕES</v>
          </cell>
          <cell r="C9347" t="str">
            <v>m</v>
          </cell>
          <cell r="D9347">
            <v>127.54</v>
          </cell>
        </row>
        <row r="9348">
          <cell r="A9348" t="str">
            <v>ED-50118</v>
          </cell>
          <cell r="B9348" t="str">
            <v>FORNECIMENTO E ASSENTAMENTO DE TUBO CPVC SOLDÁVEL, ÁGUA QUENTE, DN 73 MM (2.1/2"), INCLUSIVE CONEXÕES</v>
          </cell>
          <cell r="C9348" t="str">
            <v>m</v>
          </cell>
          <cell r="D9348">
            <v>212.32</v>
          </cell>
        </row>
        <row r="9349">
          <cell r="A9349" t="str">
            <v>ED-50119</v>
          </cell>
          <cell r="B9349" t="str">
            <v>FORNECIMENTO E ASSENTAMENTO DE TUBO CPVC SOLDÁVEL, ÁGUA QUENTE, DN 89 MM (3"), INCLUSIVE CONEXÕES</v>
          </cell>
          <cell r="C9349" t="str">
            <v>m</v>
          </cell>
          <cell r="D9349">
            <v>292.76</v>
          </cell>
        </row>
        <row r="9350">
          <cell r="A9350" t="str">
            <v>ED-50095</v>
          </cell>
          <cell r="B9350" t="str">
            <v>FORNECIMENTO E ASSENTAMENTO DE TUBO DE COBRE CLASSE "A" SEM COSTURA SOLDÁVEL, INCLUSIVE CONEXÕES E SUPORTES, D = 104 MM (4")</v>
          </cell>
          <cell r="C9350" t="str">
            <v>m</v>
          </cell>
          <cell r="D9350">
            <v>761.29</v>
          </cell>
        </row>
        <row r="9351">
          <cell r="A9351" t="str">
            <v>ED-50087</v>
          </cell>
          <cell r="B9351" t="str">
            <v>FORNECIMENTO E ASSENTAMENTO DE TUBO DE COBRE CLASSE "A" SEM COSTURA SOLDÁVEL, INCLUSIVE CONEXÕES E SUPORTES, D = 1/2"</v>
          </cell>
          <cell r="C9351" t="str">
            <v>m</v>
          </cell>
          <cell r="D9351">
            <v>107.65</v>
          </cell>
        </row>
        <row r="9352">
          <cell r="A9352" t="str">
            <v>ED-50088</v>
          </cell>
          <cell r="B9352" t="str">
            <v>FORNECIMENTO E ASSENTAMENTO DE TUBO DE COBRE CLASSE "A" SEM COSTURA SOLDÁVEL, INCLUSIVE CONEXÕES E SUPORTES, D = 22 MM (3/4")</v>
          </cell>
          <cell r="C9352" t="str">
            <v>m</v>
          </cell>
          <cell r="D9352">
            <v>155.52</v>
          </cell>
        </row>
        <row r="9353">
          <cell r="A9353" t="str">
            <v>ED-50089</v>
          </cell>
          <cell r="B9353" t="str">
            <v>FORNECIMENTO E ASSENTAMENTO DE TUBO DE COBRE CLASSE "A" SEM COSTURA SOLDÁVEL, INCLUSIVE CONEXÕES E SUPORTES, D = 28 MM (1")</v>
          </cell>
          <cell r="C9353" t="str">
            <v>m</v>
          </cell>
          <cell r="D9353">
            <v>187.21</v>
          </cell>
        </row>
        <row r="9354">
          <cell r="A9354" t="str">
            <v>ED-50090</v>
          </cell>
          <cell r="B9354" t="str">
            <v>FORNECIMENTO E ASSENTAMENTO DE TUBO DE COBRE CLASSE "A" SEM COSTURA SOLDÁVEL, INCLUSIVE CONEXÕES E SUPORTES, D = 35 MM (1 1/4")</v>
          </cell>
          <cell r="C9354" t="str">
            <v>m</v>
          </cell>
          <cell r="D9354">
            <v>294.6</v>
          </cell>
        </row>
        <row r="9355">
          <cell r="A9355" t="str">
            <v>ED-50091</v>
          </cell>
          <cell r="B9355" t="str">
            <v>FORNECIMENTO E ASSENTAMENTO DE TUBO DE COBRE CLASSE "A" SEM COSTURA SOLDÁVEL, INCLUSIVE CONEXÕES E SUPORTES, D = 42 MM (1 1/2")</v>
          </cell>
          <cell r="C9355" t="str">
            <v>m</v>
          </cell>
          <cell r="D9355">
            <v>335.28</v>
          </cell>
        </row>
        <row r="9356">
          <cell r="A9356" t="str">
            <v>ED-50092</v>
          </cell>
          <cell r="B9356" t="str">
            <v>FORNECIMENTO E ASSENTAMENTO DE TUBO DE COBRE CLASSE "A" SEM COSTURA SOLDÁVEL, INCLUSIVE CONEXÕES E SUPORTES, D = 54 MM (2")</v>
          </cell>
          <cell r="C9356" t="str">
            <v>m</v>
          </cell>
          <cell r="D9356">
            <v>451.39</v>
          </cell>
        </row>
        <row r="9357">
          <cell r="A9357" t="str">
            <v>ED-50093</v>
          </cell>
          <cell r="B9357" t="str">
            <v>FORNECIMENTO E ASSENTAMENTO DE TUBO DE COBRE CLASSE "A" SEM COSTURA SOLDÁVEL, INCLUSIVE CONEXÕES E SUPORTES, D = 66 MM (2 1/2")</v>
          </cell>
          <cell r="C9357" t="str">
            <v>m</v>
          </cell>
          <cell r="D9357">
            <v>555.05</v>
          </cell>
        </row>
        <row r="9358">
          <cell r="A9358" t="str">
            <v>ED-50094</v>
          </cell>
          <cell r="B9358" t="str">
            <v>FORNECIMENTO E ASSENTAMENTO DE TUBO DE COBRE CLASSE "A" SEM COSTURA SOLDÁVEL, INCLUSIVE CONEXÕES E SUPORTES, D = 79 MM (3")</v>
          </cell>
          <cell r="C9358" t="str">
            <v>m</v>
          </cell>
          <cell r="D9358">
            <v>593.48</v>
          </cell>
        </row>
        <row r="9359">
          <cell r="A9359" t="str">
            <v>ED-50104</v>
          </cell>
          <cell r="B9359" t="str">
            <v>FORNECIMENTO E ASSENTAMENTO DE TUBO DE COBRE CLASSE "E" SEM COSTURA SOLDÁVEL, INCLUSIVE CONEXÕES E SUPORTES, D = 104 MM (4")</v>
          </cell>
          <cell r="C9359" t="str">
            <v>m</v>
          </cell>
          <cell r="D9359">
            <v>761.29</v>
          </cell>
        </row>
        <row r="9360">
          <cell r="A9360" t="str">
            <v>ED-50096</v>
          </cell>
          <cell r="B9360" t="str">
            <v>FORNECIMENTO E ASSENTAMENTO DE TUBO DE COBRE CLASSE "E" SEM COSTURA SOLDÁVEL, INCLUSIVE CONEXÕES E SUPORTES, D = 15 MM (1/2")</v>
          </cell>
          <cell r="C9360" t="str">
            <v>m</v>
          </cell>
          <cell r="D9360">
            <v>79.25</v>
          </cell>
        </row>
        <row r="9361">
          <cell r="A9361" t="str">
            <v>ED-50097</v>
          </cell>
          <cell r="B9361" t="str">
            <v>FORNECIMENTO E ASSENTAMENTO DE TUBO DE COBRE CLASSE "E" SEM COSTURA SOLDÁVEL, INCLUSIVE CONEXÕES E SUPORTES, D = 22 MM (3/4")</v>
          </cell>
          <cell r="C9361" t="str">
            <v>m</v>
          </cell>
          <cell r="D9361">
            <v>115.52</v>
          </cell>
        </row>
        <row r="9362">
          <cell r="A9362" t="str">
            <v>ED-50098</v>
          </cell>
          <cell r="B9362" t="str">
            <v>FORNECIMENTO E ASSENTAMENTO DE TUBO DE COBRE CLASSE "E" SEM COSTURA SOLDÁVEL, INCLUSIVE CONEXÕES E SUPORTES, D = 28 MM (1")</v>
          </cell>
          <cell r="C9362" t="str">
            <v>m</v>
          </cell>
          <cell r="D9362">
            <v>139.41</v>
          </cell>
        </row>
        <row r="9363">
          <cell r="A9363" t="str">
            <v>ED-50099</v>
          </cell>
          <cell r="B9363" t="str">
            <v>FORNECIMENTO E ASSENTAMENTO DE TUBO DE COBRE CLASSE "E" SEM COSTURA SOLDÁVEL, INCLUSIVE CONEXÕES E SUPORTES, D = 35 MM (1 1/4")</v>
          </cell>
          <cell r="C9363" t="str">
            <v>m</v>
          </cell>
          <cell r="D9363">
            <v>207.05</v>
          </cell>
        </row>
        <row r="9364">
          <cell r="A9364" t="str">
            <v>ED-50100</v>
          </cell>
          <cell r="B9364" t="str">
            <v>FORNECIMENTO E ASSENTAMENTO DE TUBO DE COBRE CLASSE "E" SEM COSTURA SOLDÁVEL, INCLUSIVE CONEXÕES E SUPORTES, D = 42 MM (1 1/2")</v>
          </cell>
          <cell r="C9364" t="str">
            <v>m</v>
          </cell>
          <cell r="D9364">
            <v>250.5</v>
          </cell>
        </row>
        <row r="9365">
          <cell r="A9365" t="str">
            <v>ED-50101</v>
          </cell>
          <cell r="B9365" t="str">
            <v>FORNECIMENTO E ASSENTAMENTO DE TUBO DE COBRE CLASSE "E" SEM COSTURA SOLDÁVEL, INCLUSIVE CONEXÕES E SUPORTES, D = 54 MM (2")</v>
          </cell>
          <cell r="C9365" t="str">
            <v>m</v>
          </cell>
          <cell r="D9365">
            <v>349.83</v>
          </cell>
        </row>
        <row r="9366">
          <cell r="A9366" t="str">
            <v>ED-50102</v>
          </cell>
          <cell r="B9366" t="str">
            <v>FORNECIMENTO E ASSENTAMENTO DE TUBO DE COBRE CLASSE "E" SEM COSTURA SOLDÁVEL, INCLUSIVE CONEXÕES E SUPORTES, D = 66 MM (2 1/2")</v>
          </cell>
          <cell r="C9366" t="str">
            <v>m</v>
          </cell>
          <cell r="D9366">
            <v>478.49</v>
          </cell>
        </row>
        <row r="9367">
          <cell r="A9367" t="str">
            <v>ED-50103</v>
          </cell>
          <cell r="B9367" t="str">
            <v>FORNECIMENTO E ASSENTAMENTO DE TUBO DE COBRE CLASSE "E" SEM COSTURA SOLDÁVEL, INCLUSIVE CONEXÕES E SUPORTES, D = 79 MM (3")</v>
          </cell>
          <cell r="C9367" t="str">
            <v>m</v>
          </cell>
          <cell r="D9367">
            <v>593.48</v>
          </cell>
        </row>
        <row r="9368">
          <cell r="A9368" t="str">
            <v>ED-50042</v>
          </cell>
          <cell r="B9368" t="str">
            <v>FORNECIMENTO E ASSENTAMENTO DE TUBO DE AÇO GALVANIZADO COM COSTURA , INCLUSIVE CONEXÕES E SUPORTES, D = 1"</v>
          </cell>
          <cell r="C9368" t="str">
            <v>m</v>
          </cell>
          <cell r="D9368">
            <v>88.04</v>
          </cell>
        </row>
        <row r="9369">
          <cell r="A9369" t="str">
            <v>ED-50044</v>
          </cell>
          <cell r="B9369" t="str">
            <v>FORNECIMENTO E ASSENTAMENTO DE TUBO DE AÇO GALVANIZADO COM COSTURA , INCLUSIVE CONEXÕES E SUPORTES, D = 1 1/2"</v>
          </cell>
          <cell r="C9369" t="str">
            <v>m</v>
          </cell>
          <cell r="D9369">
            <v>113.09</v>
          </cell>
        </row>
        <row r="9370">
          <cell r="A9370" t="str">
            <v>ED-50043</v>
          </cell>
          <cell r="B9370" t="str">
            <v>FORNECIMENTO E ASSENTAMENTO DE TUBO DE AÇO GALVANIZADO COM COSTURA , INCLUSIVE CONEXÕES E SUPORTES, D = 1 1/4"</v>
          </cell>
          <cell r="C9370" t="str">
            <v>m</v>
          </cell>
          <cell r="D9370">
            <v>106.92</v>
          </cell>
        </row>
        <row r="9371">
          <cell r="A9371" t="str">
            <v>ED-50040</v>
          </cell>
          <cell r="B9371" t="str">
            <v>FORNECIMENTO E ASSENTAMENTO DE TUBO DE AÇO GALVANIZADO COM COSTURA , INCLUSIVE CONEXÕES E SUPORTES, D = 1/2"</v>
          </cell>
          <cell r="C9371" t="str">
            <v>m</v>
          </cell>
          <cell r="D9371">
            <v>56.99</v>
          </cell>
        </row>
        <row r="9372">
          <cell r="A9372" t="str">
            <v>ED-50045</v>
          </cell>
          <cell r="B9372" t="str">
            <v>FORNECIMENTO E ASSENTAMENTO DE TUBO DE AÇO GALVANIZADO COM COSTURA , INCLUSIVE CONEXÕES E SUPORTES, D = 2"</v>
          </cell>
          <cell r="C9372" t="str">
            <v>m</v>
          </cell>
          <cell r="D9372">
            <v>134.2</v>
          </cell>
        </row>
        <row r="9373">
          <cell r="A9373" t="str">
            <v>ED-50046</v>
          </cell>
          <cell r="B9373" t="str">
            <v>FORNECIMENTO E ASSENTAMENTO DE TUBO DE AÇO GALVANIZADO COM COSTURA , INCLUSIVE CONEXÕES E SUPORTES, D = 2 1/2"</v>
          </cell>
          <cell r="C9373" t="str">
            <v>m</v>
          </cell>
          <cell r="D9373">
            <v>182.95</v>
          </cell>
        </row>
        <row r="9374">
          <cell r="A9374" t="str">
            <v>ED-50041</v>
          </cell>
          <cell r="B9374" t="str">
            <v>FORNECIMENTO E ASSENTAMENTO DE TUBO DE AÇO GALVANIZADO COM COSTURA , INCLUSIVE CONEXÕES E SUPORTES, D = 3/4"</v>
          </cell>
          <cell r="C9374" t="str">
            <v>m</v>
          </cell>
          <cell r="D9374">
            <v>71.46</v>
          </cell>
        </row>
        <row r="9375">
          <cell r="A9375" t="str">
            <v>ED-49999</v>
          </cell>
          <cell r="B9375" t="str">
            <v>REGISTRO DE ESFERA, TIPO PVC SOLDÁVEL DN 20MM (1/2"), INCLUSIVE VOLANTE PARA ACIONAMENTO</v>
          </cell>
          <cell r="C9375" t="str">
            <v>un</v>
          </cell>
          <cell r="D9375">
            <v>20.4</v>
          </cell>
        </row>
        <row r="9376">
          <cell r="A9376" t="str">
            <v>ED-50000</v>
          </cell>
          <cell r="B9376" t="str">
            <v>REGISTRO DE ESFERA, TIPO PVC SOLDÁVEL DN 25MM (3/4"), INCLUSIVE VOLANTE PARA ACIONAMENTO</v>
          </cell>
          <cell r="C9376" t="str">
            <v>un</v>
          </cell>
          <cell r="D9376">
            <v>23.95</v>
          </cell>
        </row>
        <row r="9377">
          <cell r="A9377" t="str">
            <v>ED-50001</v>
          </cell>
          <cell r="B9377" t="str">
            <v>REGISTRO DE ESFERA, TIPO PVC SOLDÁVEL DN 32MM (1"), INCLUSIVE VOLANTE PARA ACIONAMENTO</v>
          </cell>
          <cell r="C9377" t="str">
            <v>un</v>
          </cell>
          <cell r="D9377">
            <v>32.89</v>
          </cell>
        </row>
        <row r="9378">
          <cell r="A9378" t="str">
            <v>ED-50002</v>
          </cell>
          <cell r="B9378" t="str">
            <v>REGISTRO DE ESFERA, TIPO PVC SOLDÁVEL DN 40MM (1.1/4"), INCLUSIVE VOLANTE PARA ACIONAMENTO</v>
          </cell>
          <cell r="C9378" t="str">
            <v>un</v>
          </cell>
          <cell r="D9378">
            <v>40.5</v>
          </cell>
        </row>
        <row r="9379">
          <cell r="A9379" t="str">
            <v>ED-50003</v>
          </cell>
          <cell r="B9379" t="str">
            <v>REGISTRO DE ESFERA, TIPO PVC SOLDÁVEL DN 50MM (1.1/2"), INCLUSIVE VOLANTE PARA ACIONAMENTO</v>
          </cell>
          <cell r="C9379" t="str">
            <v>un</v>
          </cell>
          <cell r="D9379">
            <v>42.2</v>
          </cell>
        </row>
        <row r="9380">
          <cell r="A9380" t="str">
            <v>ED-50004</v>
          </cell>
          <cell r="B9380" t="str">
            <v>REGISTRO DE ESFERA, TIPO PVC SOLDÁVEL DN 60MM (2"), INCLUSIVE VOLANTE PARA ACIONAMENTO</v>
          </cell>
          <cell r="C9380" t="str">
            <v>un</v>
          </cell>
          <cell r="D9380">
            <v>69.2</v>
          </cell>
        </row>
        <row r="9381">
          <cell r="A9381" t="str">
            <v>ED-49991</v>
          </cell>
          <cell r="B9381" t="str">
            <v>REGISTRO DE GAVETA, TIPO BASE, ROSCÁVEL 1" (PARA TUBO SOLDÁVEL OU PPR DN 32MM/CPVC DN 28MM), INCLUSIVE ACABAMENTO (PADRÃO MÉDIO) E CANOPLA CROMADOS</v>
          </cell>
          <cell r="C9381" t="str">
            <v>un</v>
          </cell>
          <cell r="D9381">
            <v>97.22</v>
          </cell>
        </row>
        <row r="9382">
          <cell r="A9382" t="str">
            <v>ED-49992</v>
          </cell>
          <cell r="B9382" t="str">
            <v>REGISTRO DE GAVETA, TIPO BASE, ROSCÁVEL 1" (PARA TUBO SOLDÁVEL OU PPR DN 32MM/CPVC DN 28MM), INCLUSIVE ACABAMENTO (PADRÃO POPULAR) E CANOPLA CROMADOS</v>
          </cell>
          <cell r="C9382" t="str">
            <v>un</v>
          </cell>
          <cell r="D9382">
            <v>95.18</v>
          </cell>
        </row>
        <row r="9383">
          <cell r="A9383" t="str">
            <v>ED-49995</v>
          </cell>
          <cell r="B9383" t="str">
            <v>REGISTRO DE GAVETA, TIPO BASE, ROSCÁVEL 1.1/2" (PARA TUBO SOLDÁVEL OU PPR DN 50MM/CPVC DN 42MM), INCLUSIVE ACABAMENTO (PADRÃO MÉDIO) E CANOPLA CROMADOS</v>
          </cell>
          <cell r="C9383" t="str">
            <v>un</v>
          </cell>
          <cell r="D9383">
            <v>140.77</v>
          </cell>
        </row>
        <row r="9384">
          <cell r="A9384" t="str">
            <v>ED-49996</v>
          </cell>
          <cell r="B9384" t="str">
            <v>REGISTRO DE GAVETA, TIPO BASE, ROSCÁVEL 1.1/2" (PARA TUBO SOLDÁVEL OU PPR DN 50MM/CPVC DN 42MM), INCLUSIVE ACABAMENTO (PADRÃO POPULAR) E CANOPLA CROMADOS</v>
          </cell>
          <cell r="C9384" t="str">
            <v>un</v>
          </cell>
          <cell r="D9384">
            <v>131.51</v>
          </cell>
        </row>
        <row r="9385">
          <cell r="A9385" t="str">
            <v>ED-49993</v>
          </cell>
          <cell r="B9385" t="str">
            <v>REGISTRO DE GAVETA, TIPO BASE, ROSCÁVEL 1.1/4" (PARA TUBO SOLDÁVEL OU PPR DN 40MM/CPVC DN 35MM), INCLUSIVE ACABAMENTO (PADRÃO MÉDIO) E CANOPLA CROMADOS</v>
          </cell>
          <cell r="C9385" t="str">
            <v>un</v>
          </cell>
          <cell r="D9385">
            <v>126.51</v>
          </cell>
        </row>
        <row r="9386">
          <cell r="A9386" t="str">
            <v>ED-49994</v>
          </cell>
          <cell r="B9386" t="str">
            <v>REGISTRO DE GAVETA, TIPO BASE, ROSCÁVEL 1.1/4" (PARA TUBO SOLDÁVEL OU PPR DN 40MM/CPVC DN 35MM), INCLUSIVE ACABAMENTO (PADRÃO POPULAR) E CANOPLA CROMADOS</v>
          </cell>
          <cell r="C9386" t="str">
            <v>un</v>
          </cell>
          <cell r="D9386">
            <v>117.25</v>
          </cell>
        </row>
        <row r="9387">
          <cell r="A9387" t="str">
            <v>ED-49987</v>
          </cell>
          <cell r="B9387" t="str">
            <v>REGISTRO DE GAVETA, TIPO BASE, ROSCÁVEL 1/2" (PARA TUBO SOLDÁVEL OU PPR DN 20MM/CPVC DN 15MM), INCLUSIVE ACABAMENTO (PADRÃO MÉDIO) E CANOPLA CROMADOS</v>
          </cell>
          <cell r="C9387" t="str">
            <v>un</v>
          </cell>
          <cell r="D9387">
            <v>80.57</v>
          </cell>
        </row>
        <row r="9388">
          <cell r="A9388" t="str">
            <v>ED-49988</v>
          </cell>
          <cell r="B9388" t="str">
            <v>REGISTRO DE GAVETA, TIPO BASE, ROSCÁVEL 1/2" (PARA TUBO SOLDÁVEL OU PPR DN 20MM/CPVC DN 15MM), INCLUSIVE ACABAMENTO (PADRÃO POPULAR) E CANOPLA CROMADOS</v>
          </cell>
          <cell r="C9388" t="str">
            <v>un</v>
          </cell>
          <cell r="D9388">
            <v>78.53</v>
          </cell>
        </row>
        <row r="9389">
          <cell r="A9389" t="str">
            <v>ED-49989</v>
          </cell>
          <cell r="B9389" t="str">
            <v>REGISTRO DE GAVETA, TIPO BASE, ROSCÁVEL 3/4" (PARA TUBO SOLDÁVEL OU PPR DN 25MM/CPVC DN 22MM), INCLUSIVE ACABAMENTO (PADRÃO MÉDIO) E CANOPLA CROMADO</v>
          </cell>
          <cell r="C9389" t="str">
            <v>un</v>
          </cell>
          <cell r="D9389">
            <v>84.49</v>
          </cell>
        </row>
        <row r="9390">
          <cell r="A9390" t="str">
            <v>ED-49990</v>
          </cell>
          <cell r="B9390" t="str">
            <v>REGISTRO DE GAVETA, TIPO BASE, ROSCÁVEL 3/4" (PARA TUBO SOLDÁVEL OU PPR DN 25MM/CPVC DN 22MM), INCLUSIVE ACABAMENTO (PADRÃO POPULAR) E CANOPLA CROMADOS</v>
          </cell>
          <cell r="C9390" t="str">
            <v>un</v>
          </cell>
          <cell r="D9390">
            <v>82.42</v>
          </cell>
        </row>
        <row r="9391">
          <cell r="A9391" t="str">
            <v>ED-49974</v>
          </cell>
          <cell r="B9391" t="str">
            <v>REGISTRO DE GAVETA, TIPO BRUTO, ROSCÁVEL 1" (PARA TUBO SOLDÁVEL OU PPR DN 32MM/CPVC DN 28MM), INCLUSIVE VOLANTE PARA ACIONAMENTO</v>
          </cell>
          <cell r="C9391" t="str">
            <v>un</v>
          </cell>
          <cell r="D9391">
            <v>45.4</v>
          </cell>
        </row>
        <row r="9392">
          <cell r="A9392" t="str">
            <v>ED-49978</v>
          </cell>
          <cell r="B9392" t="str">
            <v>REGISTRO DE GAVETA, TIPO BRUTO, ROSCÁVEL 1.1/2" (PARA TUBO SOLDÁVEL OU PPR DN 50MM/CPVC DN 42MM), INCLUSIVE VOLANTE PARA ACIONAMENTO</v>
          </cell>
          <cell r="C9392" t="str">
            <v>un</v>
          </cell>
          <cell r="D9392">
            <v>67.38</v>
          </cell>
        </row>
        <row r="9393">
          <cell r="A9393" t="str">
            <v>ED-49976</v>
          </cell>
          <cell r="B9393" t="str">
            <v>REGISTRO DE GAVETA, TIPO BRUTO, ROSCÁVEL 1.1/4" (PARA TUBO SOLDÁVEL OU PPR DN 40MM/CPVC DN 35MM), INCLUSIVE VOLANTE PARA ACIONAMENTO</v>
          </cell>
          <cell r="C9393" t="str">
            <v>un</v>
          </cell>
          <cell r="D9393">
            <v>53.89</v>
          </cell>
        </row>
        <row r="9394">
          <cell r="A9394" t="str">
            <v>ED-49970</v>
          </cell>
          <cell r="B9394" t="str">
            <v>REGISTRO DE GAVETA, TIPO BRUTO, ROSCÁVEL 1/2" (PARA TUBO SOLDÁVEL OU PPR DN 20MM/CPVC DN 15MM), INCLUSIVE VOLANTE PARA ACIONAMENTO</v>
          </cell>
          <cell r="C9394" t="str">
            <v>un</v>
          </cell>
          <cell r="D9394">
            <v>32.26</v>
          </cell>
        </row>
        <row r="9395">
          <cell r="A9395" t="str">
            <v>ED-49980</v>
          </cell>
          <cell r="B9395" t="str">
            <v>REGISTRO DE GAVETA, TIPO BRUTO, ROSCÁVEL 2" (PARA TUBO SOLDÁVEL OU PPR DN 60MM/CPVC DN 54MM), INCLUSIVE VOLANTE PARA ACIONAMENTO</v>
          </cell>
          <cell r="C9395" t="str">
            <v>un</v>
          </cell>
          <cell r="D9395">
            <v>84.63</v>
          </cell>
        </row>
        <row r="9396">
          <cell r="A9396" t="str">
            <v>ED-49982</v>
          </cell>
          <cell r="B9396" t="str">
            <v>REGISTRO DE GAVETA, TIPO BRUTO, ROSCÁVEL 2.1/2" (PARA TUBO SOLDÁVEL OU PPR DN 75MM/CPVC DN 73MM), INCLUSIVE VOLANTE PARA ACIONAMENTO</v>
          </cell>
          <cell r="C9396" t="str">
            <v>un</v>
          </cell>
          <cell r="D9396">
            <v>151.71</v>
          </cell>
        </row>
        <row r="9397">
          <cell r="A9397" t="str">
            <v>ED-49984</v>
          </cell>
          <cell r="B9397" t="str">
            <v>REGISTRO DE GAVETA, TIPO BRUTO, ROSCÁVEL 3" (PARA TUBO SOLDÁVEL OU PPR DN 85MM/CPVC DN 89MM), INCLUSIVE VOLANTE PARA ACIONAMENTO</v>
          </cell>
          <cell r="C9397" t="str">
            <v>un</v>
          </cell>
          <cell r="D9397">
            <v>253.88</v>
          </cell>
        </row>
        <row r="9398">
          <cell r="A9398" t="str">
            <v>ED-49972</v>
          </cell>
          <cell r="B9398" t="str">
            <v>REGISTRO DE GAVETA, TIPO BRUTO, ROSCÁVEL 3/4" (PARA TUBO SOLDÁVEL OU PPR DN 25MM/CPVC DN 22MM), INCLUSIVE VOLANTE PARA ACIONAMENTO</v>
          </cell>
          <cell r="C9398" t="str">
            <v>un</v>
          </cell>
          <cell r="D9398">
            <v>33.08</v>
          </cell>
        </row>
        <row r="9399">
          <cell r="A9399" t="str">
            <v>ED-49986</v>
          </cell>
          <cell r="B9399" t="str">
            <v>REGISTRO DE GAVETA, TIPO BRUTO, ROSCÁVEL 4" (PARA TUBO SOLDÁVEL OU PPR DN 110MM/CPVC DN 114MM), INCLUSIVE VOLANTE PARA ACIONAMENTO</v>
          </cell>
          <cell r="C9399" t="str">
            <v>un</v>
          </cell>
          <cell r="D9399">
            <v>407.87</v>
          </cell>
        </row>
        <row r="9400">
          <cell r="A9400" t="str">
            <v>ED-49963</v>
          </cell>
          <cell r="B9400" t="str">
            <v>REGISTRO DE PRESSÃO, TIPO BASE, ROSCÁVEL 1/2" (PARA TUBO SOLDÁVEL OU PPR DN 20MM/CPVC DN 15MM), INCLUSIVE ACABAMENTO (PADRÃO MÉDIO) E CANOPLA CROMADOS</v>
          </cell>
          <cell r="C9400" t="str">
            <v>un</v>
          </cell>
          <cell r="D9400">
            <v>81.36</v>
          </cell>
        </row>
        <row r="9401">
          <cell r="A9401" t="str">
            <v>ED-49964</v>
          </cell>
          <cell r="B9401" t="str">
            <v>REGISTRO DE PRESSÃO, TIPO BASE, ROSCÁVEL 1/2" (PARA TUBO SOLDÁVEL OU PPR DN 20MM/CPVC DN 15MM), INCLUSIVE ACABAMENTO (PADRÃO POPULAR) E CANOPLA CROMADOS</v>
          </cell>
          <cell r="C9401" t="str">
            <v>un</v>
          </cell>
          <cell r="D9401">
            <v>79.32</v>
          </cell>
        </row>
        <row r="9402">
          <cell r="A9402" t="str">
            <v>ED-49965</v>
          </cell>
          <cell r="B9402" t="str">
            <v>REGISTRO DE PRESSÃO, TIPO BASE, ROSCÁVEL 3/4" (PARA TUBO SOLDÁVEL OU PPR DN 25MM/CPVC DN 22MM), INCLUSIVE ACABAMENTO (PADRÃO MÉDIO) E CANOPLA CROMADOS</v>
          </cell>
          <cell r="C9402" t="str">
            <v>un</v>
          </cell>
          <cell r="D9402">
            <v>82.54</v>
          </cell>
        </row>
        <row r="9403">
          <cell r="A9403" t="str">
            <v>ED-49966</v>
          </cell>
          <cell r="B9403" t="str">
            <v>REGISTRO DE PRESSÃO, TIPO BASE, ROSCÁVEL 3/4" (PARA TUBO SOLDÁVEL OU PPR DN 25MM/CPVC DN 22MM), INCLUSIVE ACABAMENTO (PADRÃO POPULAR) E CANOPLA CROMADOS</v>
          </cell>
          <cell r="C9403" t="str">
            <v>un</v>
          </cell>
          <cell r="D9403">
            <v>80.5</v>
          </cell>
        </row>
        <row r="9404">
          <cell r="A9404" t="str">
            <v>ED-50346</v>
          </cell>
          <cell r="B9404" t="str">
            <v>VÁLVULA DE RETENÇÃO DE PÉ COM CRIVO, D = 100 MM (4")</v>
          </cell>
          <cell r="C9404" t="str">
            <v>U</v>
          </cell>
          <cell r="D9404">
            <v>714.12</v>
          </cell>
        </row>
        <row r="9405">
          <cell r="A9405" t="str">
            <v>ED-50338</v>
          </cell>
          <cell r="B9405" t="str">
            <v>VÁLVULA DE RETENÇÃO DE PÉ COM CRIVO, D = 15 MM (1/2")</v>
          </cell>
          <cell r="C9405" t="str">
            <v>U</v>
          </cell>
          <cell r="D9405">
            <v>60.48</v>
          </cell>
        </row>
        <row r="9406">
          <cell r="A9406" t="str">
            <v>ED-50339</v>
          </cell>
          <cell r="B9406" t="str">
            <v>VÁLVULA DE RETENÇÃO DE PÉ COM CRIVO, D = 20 MM (3/4")</v>
          </cell>
          <cell r="C9406" t="str">
            <v>U</v>
          </cell>
          <cell r="D9406">
            <v>76.15</v>
          </cell>
        </row>
        <row r="9407">
          <cell r="A9407" t="str">
            <v>ED-50340</v>
          </cell>
          <cell r="B9407" t="str">
            <v>VÁLVULA DE RETENÇÃO DE PÉ COM CRIVO D = 25 MM (1")</v>
          </cell>
          <cell r="C9407" t="str">
            <v>U</v>
          </cell>
          <cell r="D9407">
            <v>85.64</v>
          </cell>
        </row>
        <row r="9408">
          <cell r="A9408" t="str">
            <v>ED-50341</v>
          </cell>
          <cell r="B9408" t="str">
            <v>VÁLVULA DE RETENÇÃO DE PÉ COM CRIVO, D = 32 MM (1 1/4")</v>
          </cell>
          <cell r="C9408" t="str">
            <v>U</v>
          </cell>
          <cell r="D9408">
            <v>129.95</v>
          </cell>
        </row>
        <row r="9409">
          <cell r="A9409" t="str">
            <v>ED-50342</v>
          </cell>
          <cell r="B9409" t="str">
            <v>VÁLVULA DE RETENÇÃO DE PÉ COM CRIVO, D = 40 MM (1 1/2")</v>
          </cell>
          <cell r="C9409" t="str">
            <v>U</v>
          </cell>
          <cell r="D9409">
            <v>137.02</v>
          </cell>
        </row>
        <row r="9410">
          <cell r="A9410" t="str">
            <v>ED-50343</v>
          </cell>
          <cell r="B9410" t="str">
            <v>VÁLVULA DE RETENÇÃO DE PÉ COM CRIVO, D = 50 MM (2")</v>
          </cell>
          <cell r="C9410" t="str">
            <v>U</v>
          </cell>
          <cell r="D9410">
            <v>186.34</v>
          </cell>
        </row>
        <row r="9411">
          <cell r="A9411" t="str">
            <v>ED-50344</v>
          </cell>
          <cell r="B9411" t="str">
            <v>VÁLVULA DE RETENÇÃO DE PÉ COM CRIVO, D = 65 MM (2 1/2")</v>
          </cell>
          <cell r="C9411" t="str">
            <v>U</v>
          </cell>
          <cell r="D9411">
            <v>319.81</v>
          </cell>
        </row>
        <row r="9412">
          <cell r="A9412" t="str">
            <v>ED-50345</v>
          </cell>
          <cell r="B9412" t="str">
            <v>VÁLVULA DE RETENÇÃO DE PÉ COM CRIVO, D = 80 MM (3")</v>
          </cell>
          <cell r="C9412" t="str">
            <v>U</v>
          </cell>
          <cell r="D9412">
            <v>414.14</v>
          </cell>
        </row>
        <row r="9413">
          <cell r="A9413" t="str">
            <v>ED-50358</v>
          </cell>
          <cell r="B9413" t="str">
            <v>VÁLVULA DE RETENÇÃO HORIZONTAL OU VERTICAL, Ø 100 MM (4")</v>
          </cell>
          <cell r="C9413" t="str">
            <v>U</v>
          </cell>
          <cell r="D9413">
            <v>888.38</v>
          </cell>
        </row>
        <row r="9414">
          <cell r="A9414" t="str">
            <v>ED-50350</v>
          </cell>
          <cell r="B9414" t="str">
            <v>VÁLVULA DE RETENÇÃO HORIZONTAL OU VERTICAL, Ø 15 MM (1/2")</v>
          </cell>
          <cell r="C9414" t="str">
            <v>U</v>
          </cell>
          <cell r="D9414">
            <v>93.07</v>
          </cell>
        </row>
        <row r="9415">
          <cell r="A9415" t="str">
            <v>ED-50351</v>
          </cell>
          <cell r="B9415" t="str">
            <v>VÁLVULA DE RETENÇÃO HORIZONTAL OU VERTICAL, Ø 20 MM (3/4")</v>
          </cell>
          <cell r="C9415" t="str">
            <v>U</v>
          </cell>
          <cell r="D9415">
            <v>108.63</v>
          </cell>
        </row>
        <row r="9416">
          <cell r="A9416" t="str">
            <v>ED-50354</v>
          </cell>
          <cell r="B9416" t="str">
            <v>VÁLVULA DE RETENÇÃO HORIZONTAL OU VERTICAL, Ø 25 MM (1")</v>
          </cell>
          <cell r="C9416" t="str">
            <v>U</v>
          </cell>
          <cell r="D9416">
            <v>139.67</v>
          </cell>
        </row>
        <row r="9417">
          <cell r="A9417" t="str">
            <v>ED-50352</v>
          </cell>
          <cell r="B9417" t="str">
            <v>VÁLVULA DE RETENÇÃO HORIZONTAL OU VERTICAL, Ø 32 MM (1 1/4")</v>
          </cell>
          <cell r="C9417" t="str">
            <v>U</v>
          </cell>
          <cell r="D9417">
            <v>212.55</v>
          </cell>
        </row>
        <row r="9418">
          <cell r="A9418" t="str">
            <v>ED-50353</v>
          </cell>
          <cell r="B9418" t="str">
            <v>VÁLVULA DE RETENÇÃO HORIZONTAL OU VERTICAL, Ø 40 MM (1 1/2")</v>
          </cell>
          <cell r="C9418" t="str">
            <v>U</v>
          </cell>
          <cell r="D9418">
            <v>226.58</v>
          </cell>
        </row>
        <row r="9419">
          <cell r="A9419" t="str">
            <v>ED-50355</v>
          </cell>
          <cell r="B9419" t="str">
            <v>VÁLVULA DE RETENÇÃO HORIZONTAL OU VERTICAL, Ø 50 MM (2")</v>
          </cell>
          <cell r="C9419" t="str">
            <v>U</v>
          </cell>
          <cell r="D9419">
            <v>306.31</v>
          </cell>
        </row>
        <row r="9420">
          <cell r="A9420" t="str">
            <v>ED-50356</v>
          </cell>
          <cell r="B9420" t="str">
            <v>VÁLVULA DE RETENÇÃO HORIZONTAL OU VERTICAL, Ø 65 MM (2 1/2")</v>
          </cell>
          <cell r="C9420" t="str">
            <v>U</v>
          </cell>
          <cell r="D9420">
            <v>436.97</v>
          </cell>
        </row>
        <row r="9421">
          <cell r="A9421" t="str">
            <v>ED-50357</v>
          </cell>
          <cell r="B9421" t="str">
            <v>VÁLVULA DE RETENÇÃO HORIZONTAL OU VERTICAL, Ø 80 MM (3")</v>
          </cell>
          <cell r="C9421" t="str">
            <v>U</v>
          </cell>
          <cell r="D9421">
            <v>586.72</v>
          </cell>
        </row>
        <row r="9422">
          <cell r="A9422" t="str">
            <v>ED-49950</v>
          </cell>
          <cell r="B9422" t="str">
            <v>CAIXA DE INSPEÇÃO DE POLIETILENO , Ø 100 MM</v>
          </cell>
          <cell r="C9422" t="str">
            <v>un</v>
          </cell>
          <cell r="D9422">
            <v>169.74</v>
          </cell>
        </row>
        <row r="9423">
          <cell r="A9423" t="str">
            <v>ED-50006</v>
          </cell>
          <cell r="B9423" t="str">
            <v>CAIXA SECA DE PVC RÍGIDO , 100 X 100 X 40 MM</v>
          </cell>
          <cell r="C9423" t="str">
            <v>un</v>
          </cell>
          <cell r="D9423">
            <v>44.97</v>
          </cell>
        </row>
        <row r="9424">
          <cell r="A9424" t="str">
            <v>ED-50009</v>
          </cell>
          <cell r="B9424" t="str">
            <v>CAIXA SIFONADA EM PVC COM GRELHA QUADRADA/REDONDA 150 X 185 X 75 MM</v>
          </cell>
          <cell r="C9424" t="str">
            <v>un</v>
          </cell>
          <cell r="D9424">
            <v>70.71</v>
          </cell>
        </row>
        <row r="9425">
          <cell r="A9425" t="str">
            <v>ED-50007</v>
          </cell>
          <cell r="B9425" t="str">
            <v>CAIXA SIFONADA EM PVC COM GRELHA QUADRADA150 X 150 X 50 MM</v>
          </cell>
          <cell r="C9425" t="str">
            <v>un</v>
          </cell>
          <cell r="D9425">
            <v>65.93</v>
          </cell>
        </row>
        <row r="9426">
          <cell r="A9426" t="str">
            <v>ED-50010</v>
          </cell>
          <cell r="B9426" t="str">
            <v>CAIXA SIFONADA EM PVC COM GRELHA REDONDA 100 X 100 X 40 MM</v>
          </cell>
          <cell r="C9426" t="str">
            <v>un</v>
          </cell>
          <cell r="D9426">
            <v>54.68</v>
          </cell>
        </row>
        <row r="9427">
          <cell r="A9427" t="str">
            <v>ED-50011</v>
          </cell>
          <cell r="B9427" t="str">
            <v>CAIXA SIFONADA EM PVC COM GRELHA REDONDA 100 X 100 X 50 MM</v>
          </cell>
          <cell r="C9427" t="str">
            <v>un</v>
          </cell>
          <cell r="D9427">
            <v>55.76</v>
          </cell>
        </row>
        <row r="9428">
          <cell r="A9428" t="str">
            <v>ED-50008</v>
          </cell>
          <cell r="B9428" t="str">
            <v>CAIXA SIFONADA EM PVC COM GRELHA REDONDA 150 X 150 X 50 MM</v>
          </cell>
          <cell r="C9428" t="str">
            <v>un</v>
          </cell>
          <cell r="D9428">
            <v>66.14</v>
          </cell>
        </row>
        <row r="9429">
          <cell r="A9429" t="str">
            <v>ED-50014</v>
          </cell>
          <cell r="B9429" t="str">
            <v>CAIXA SIFONADA EM PVC COM TAMPA CEGA 150 X 150 X 50 MM</v>
          </cell>
          <cell r="C9429" t="str">
            <v>un</v>
          </cell>
          <cell r="D9429">
            <v>67.09</v>
          </cell>
        </row>
        <row r="9430">
          <cell r="A9430" t="str">
            <v>ED-50015</v>
          </cell>
          <cell r="B9430" t="str">
            <v>CAIXA SIFONADA EM PVC COM TAMPA CEGA 150 X 185 X 75 MM</v>
          </cell>
          <cell r="C9430" t="str">
            <v>un</v>
          </cell>
          <cell r="D9430">
            <v>74.38</v>
          </cell>
        </row>
        <row r="9431">
          <cell r="A9431" t="str">
            <v>ED-50012</v>
          </cell>
          <cell r="B9431" t="str">
            <v>CAIXA SIFONADA EM PVC COM TAMPA CEGA 250 X 172 X 50 MM</v>
          </cell>
          <cell r="C9431" t="str">
            <v>un</v>
          </cell>
          <cell r="D9431">
            <v>77.24</v>
          </cell>
        </row>
        <row r="9432">
          <cell r="A9432" t="str">
            <v>ED-50013</v>
          </cell>
          <cell r="B9432" t="str">
            <v>CAIXA SIFONADA EM PVC COM TAMPA CEGA 250 X 230 X 75 MM</v>
          </cell>
          <cell r="C9432" t="str">
            <v>un</v>
          </cell>
          <cell r="D9432">
            <v>83.48</v>
          </cell>
        </row>
        <row r="9433">
          <cell r="A9433" t="str">
            <v>ED-49955</v>
          </cell>
          <cell r="B9433" t="str">
            <v>RALO SECO PVC CÔNICO 100 X 40 MM COM GRELHA QUADRADA</v>
          </cell>
          <cell r="C9433" t="str">
            <v>un</v>
          </cell>
          <cell r="D9433">
            <v>33.1</v>
          </cell>
        </row>
        <row r="9434">
          <cell r="A9434" t="str">
            <v>ED-49958</v>
          </cell>
          <cell r="B9434" t="str">
            <v>RALO SECO PVC CÔNICO 100 X 40 MM COM GRELHA REDONDA</v>
          </cell>
          <cell r="C9434" t="str">
            <v>un</v>
          </cell>
          <cell r="D9434">
            <v>33.8</v>
          </cell>
        </row>
        <row r="9435">
          <cell r="A9435" t="str">
            <v>ED-49959</v>
          </cell>
          <cell r="B9435" t="str">
            <v>RALO SECO PVC QUADRADO 100 X 53 X 40 MM COM GRELHA BRANCA</v>
          </cell>
          <cell r="C9435" t="str">
            <v>un</v>
          </cell>
          <cell r="D9435">
            <v>24.18</v>
          </cell>
        </row>
        <row r="9436">
          <cell r="A9436" t="str">
            <v>ED-49957</v>
          </cell>
          <cell r="B9436" t="str">
            <v>RALO SIFONADO PVC CILINDRICO 100 X 70 X 40 MM COM GRELHA QUADRADA</v>
          </cell>
          <cell r="C9436" t="str">
            <v>un</v>
          </cell>
          <cell r="D9436">
            <v>25.14</v>
          </cell>
        </row>
        <row r="9437">
          <cell r="A9437" t="str">
            <v>ED-49956</v>
          </cell>
          <cell r="B9437" t="str">
            <v>RALO SIFONADO PVC CILINDRÍCO 100 X 70 X 40 MM COM GRELHA REDONDA</v>
          </cell>
          <cell r="C9437" t="str">
            <v>un</v>
          </cell>
          <cell r="D9437">
            <v>25.14</v>
          </cell>
        </row>
        <row r="9438">
          <cell r="A9438" t="str">
            <v>ED-49952</v>
          </cell>
          <cell r="B9438" t="str">
            <v>RALO SIFONADO PVC CÔNICO ALTURA REGULÁVEL 100 X 40 MM COM GRELHA METÁLICA</v>
          </cell>
          <cell r="C9438" t="str">
            <v>un</v>
          </cell>
          <cell r="D9438">
            <v>54.77</v>
          </cell>
        </row>
        <row r="9439">
          <cell r="A9439" t="str">
            <v>ED-49954</v>
          </cell>
          <cell r="B9439" t="str">
            <v>RALO SIFONADO PVC CÔNICO 100 X 40 MM COM GRELHA REDONDA</v>
          </cell>
          <cell r="C9439" t="str">
            <v>un</v>
          </cell>
          <cell r="D9439">
            <v>23.32</v>
          </cell>
        </row>
        <row r="9440">
          <cell r="A9440" t="str">
            <v>ED-49953</v>
          </cell>
          <cell r="B9440" t="str">
            <v>RALO SIFONADO PVC QUADRADO 100 X 53 X 40 MM COM GRELHA BRANCA</v>
          </cell>
          <cell r="C9440" t="str">
            <v>un</v>
          </cell>
          <cell r="D9440">
            <v>30.96</v>
          </cell>
        </row>
        <row r="9441">
          <cell r="A9441" t="str">
            <v>ED-49944</v>
          </cell>
          <cell r="B9441" t="str">
            <v>GRELHA DE FERRO FUNDIDO 30 X 30 CM</v>
          </cell>
          <cell r="C9441" t="str">
            <v>un</v>
          </cell>
          <cell r="D9441">
            <v>97.19</v>
          </cell>
        </row>
        <row r="9442">
          <cell r="A9442" t="str">
            <v>ED-49942</v>
          </cell>
          <cell r="B9442" t="str">
            <v>GRELHA FUNDIDA 571-C, 10 X 10 CM</v>
          </cell>
          <cell r="C9442" t="str">
            <v>un</v>
          </cell>
          <cell r="D9442">
            <v>41.21</v>
          </cell>
        </row>
        <row r="9443">
          <cell r="A9443" t="str">
            <v>ED-49943</v>
          </cell>
          <cell r="B9443" t="str">
            <v>GRELHA FUNDIDA 571-C, 15 X 15 CM</v>
          </cell>
          <cell r="C9443" t="str">
            <v>un</v>
          </cell>
          <cell r="D9443">
            <v>46.18</v>
          </cell>
        </row>
        <row r="9444">
          <cell r="A9444" t="str">
            <v>ED-49945</v>
          </cell>
          <cell r="B9444" t="str">
            <v>GRELHA/PORTA GRELHA AÇO INOX, FECHO GIRATÓRIO 100 X 100 MM</v>
          </cell>
          <cell r="C9444" t="str">
            <v>un</v>
          </cell>
          <cell r="D9444">
            <v>29.75</v>
          </cell>
        </row>
        <row r="9445">
          <cell r="A9445" t="str">
            <v>ED-49946</v>
          </cell>
          <cell r="B9445" t="str">
            <v>GRELHA/PORTA GRELHA AÇO INOX, FECHO GIRATÓRIO 150 X 150 MM</v>
          </cell>
          <cell r="C9445" t="str">
            <v>un</v>
          </cell>
          <cell r="D9445">
            <v>40.72</v>
          </cell>
        </row>
        <row r="9446">
          <cell r="A9446" t="str">
            <v>ED-49951</v>
          </cell>
          <cell r="B9446" t="str">
            <v>MITRA PVC RÍGIDO (TERMINAL DE VENTILAÇÃO TIPO) 75 MM</v>
          </cell>
          <cell r="C9446" t="str">
            <v>U</v>
          </cell>
          <cell r="D9446">
            <v>7.5</v>
          </cell>
        </row>
        <row r="9447">
          <cell r="A9447" t="str">
            <v>ED-49940</v>
          </cell>
          <cell r="B9447" t="str">
            <v>CAIXA DE GORDURA DUPLA (CGD), CIRCULAR, EM CONCRETO PRÉ-MOLDADO, CAPACIDADE DE 120L, INCLUSIVE ESCAVAÇÃO, REATERRO, TRANSPORTE E RETIRADA DO MATERIAL ESCAVADO (EM CAÇAMBA)</v>
          </cell>
          <cell r="C9447" t="str">
            <v>un</v>
          </cell>
          <cell r="D9447">
            <v>115.73</v>
          </cell>
        </row>
        <row r="9448">
          <cell r="A9448" t="str">
            <v>ED-49939</v>
          </cell>
          <cell r="B9448" t="str">
            <v>CAIXA DE GORDURA SIMPLES (CGS), CIRCULAR, EM CONCRETO PRÉ-MOLDADO, CAPACIDADE DE 31L, INCLUSIVE ESCAVAÇÃO, REATERRO, TRANSPORTE E RETIRADA DO MATERIAL ESCAVADO (EM CAÇAMBA)</v>
          </cell>
          <cell r="C9448" t="str">
            <v>un</v>
          </cell>
          <cell r="D9448">
            <v>75.11</v>
          </cell>
        </row>
        <row r="9449">
          <cell r="A9449" t="str">
            <v>ED-49903</v>
          </cell>
          <cell r="B9449" t="str">
            <v>CAIXA DE ESGOTO DE INSPEÇÃO/PASSAGEM EM ALVENARIA (100X100X50CM), REVESTIMENTO EM ARGAMASSA COM ADITIVO IMPERMEABILIZANTE, COM TAMPA DE CONCRETO, INCLUSIVE ESCAVAÇÃO, REATERRO E TRANSPORTE E RETIRADA DO MATERIAL ESCAVADO (EM CAÇAMBA)</v>
          </cell>
          <cell r="C9449" t="str">
            <v>un</v>
          </cell>
          <cell r="D9449">
            <v>749.14</v>
          </cell>
        </row>
        <row r="9450">
          <cell r="A9450" t="str">
            <v>ED-49904</v>
          </cell>
          <cell r="B9450" t="str">
            <v>CAIXA DE ESGOTO DE INSPEÇÃO/PASSAGEM EM ALVENARIA (100X100X80CM), REVESTIMENTO EM ARGAMASSA COM ADITIVO IMPERMEABILIZANTE, COM TAMPA DE CONCRETO, INCLUSIVE ESCAVAÇÃO, REATERRO E TRANSPORTE E RETIRADA DO MATERIAL ESCAVADO (EM CAÇAMBA)</v>
          </cell>
          <cell r="C9450" t="str">
            <v>un</v>
          </cell>
          <cell r="D9450">
            <v>978.35</v>
          </cell>
        </row>
        <row r="9451">
          <cell r="A9451" t="str">
            <v>ED-49870</v>
          </cell>
          <cell r="B9451" t="str">
            <v>CAIXA DE ESGOTO DE INSPEÇÃO/PASSAGEM EM ALVENARIA (30X30X30CM), REVESTIMENTO EM ARGAMASSA COM ADITIVO IMPERMEABILIZANTE, COM TAMPA DE CONCRETO, INCLUSIVE ESCAVAÇÃO, REATERRO E TRANSPORTE E RETIRADA DO MATERIAL ESCAVADO (EM CAÇAMBA)</v>
          </cell>
          <cell r="C9451" t="str">
            <v>un</v>
          </cell>
          <cell r="D9451">
            <v>129.39</v>
          </cell>
        </row>
        <row r="9452">
          <cell r="A9452" t="str">
            <v>ED-49871</v>
          </cell>
          <cell r="B9452" t="str">
            <v>CAIXA DE ESGOTO DE INSPEÇÃO/PASSAGEM EM ALVENARIA (30X30X40CM), REVESTIMENTO EM ARGAMASSA COM ADITIVO IMPERMEABILIZANTE, COM TAMPA DE CONCRETO, INCLUSIVE ESCAVAÇÃO, REATERRO E TRANSPORTE E RETIRADA DO MATERIAL ESCAVADO (EM CAÇAMBA)</v>
          </cell>
          <cell r="C9452" t="str">
            <v>un</v>
          </cell>
          <cell r="D9452">
            <v>161.93</v>
          </cell>
        </row>
        <row r="9453">
          <cell r="A9453" t="str">
            <v>ED-49872</v>
          </cell>
          <cell r="B9453" t="str">
            <v>CAIXA DE ESGOTO DE INSPEÇÃO/PASSAGEM EM ALVENARIA (30X30X60CM), REVESTIMENTO EM ARGAMASSA COM ADITIVO IMPERMEABILIZANTE, COM TAMPA DE CONCRETO, INCLUSIVE ESCAVAÇÃO, REATERRO E TRANSPORTE E RETIRADA DO MATERIAL ESCAVADO (EM CAÇAMBA)</v>
          </cell>
          <cell r="C9453" t="str">
            <v>un</v>
          </cell>
          <cell r="D9453">
            <v>200.84</v>
          </cell>
        </row>
        <row r="9454">
          <cell r="A9454" t="str">
            <v>ED-49876</v>
          </cell>
          <cell r="B9454" t="str">
            <v>CAIXA DE ESGOTO DE INSPEÇÃO/PASSAGEM EM ALVENARIA (40X40X100CM), REVESTIMENTO EM ARGAMASSA COM ADITIVO IMPERMEABILIZANTE, COM TAMPA DE CONCRETO, INCLUSIVE ESCAVAÇÃO, REATERRO E TRANSPORTE E RETIRADA DO MATERIAL ESCAVADO (EM CAÇAMBA)</v>
          </cell>
          <cell r="C9454" t="str">
            <v>un</v>
          </cell>
          <cell r="D9454">
            <v>388.74</v>
          </cell>
        </row>
        <row r="9455">
          <cell r="A9455" t="str">
            <v>ED-49873</v>
          </cell>
          <cell r="B9455" t="str">
            <v>CAIXA DE ESGOTO DE INSPEÇÃO/PASSAGEM EM ALVENARIA (40X40X40CM), REVESTIMENTO EM ARGAMASSA COM ADITIVO IMPERMEABILIZANTE, COM TAMPA DE CONCRETO, INCLUSIVE ESCAVAÇÃO, REATERRO E TRANSPORTE E RETIRADA DO MATERIAL ESCAVADO (EM CAÇAMBA)</v>
          </cell>
          <cell r="C9455" t="str">
            <v>un</v>
          </cell>
          <cell r="D9455">
            <v>204.7</v>
          </cell>
        </row>
        <row r="9456">
          <cell r="A9456" t="str">
            <v>ED-49874</v>
          </cell>
          <cell r="B9456" t="str">
            <v>CAIXA DE ESGOTO DE INSPEÇÃO/PASSAGEM EM ALVENARIA (40X40X60CM), REVESTIMENTO EM ARGAMASSA COM ADITIVO IMPERMEABILIZANTE, COM TAMPA DE CONCRETO, INCLUSIVE ESCAVAÇÃO, REATERRO E TRANSPORTE E RETIRADA DO MATERIAL ESCAVADO (EM CAÇAMBA)</v>
          </cell>
          <cell r="C9456" t="str">
            <v>un</v>
          </cell>
          <cell r="D9456">
            <v>266.05</v>
          </cell>
        </row>
        <row r="9457">
          <cell r="A9457" t="str">
            <v>ED-49875</v>
          </cell>
          <cell r="B9457" t="str">
            <v>CAIXA DE ESGOTO DE INSPEÇÃO/PASSAGEM EM ALVENARIA (40X40X80CM), REVESTIMENTO EM ARGAMASSA COM ADITIVO IMPERMEABILIZANTE, COM TAMPA DE CONCRETO, INCLUSIVE ESCAVAÇÃO, REATERRO E TRANSPORTE E RETIRADA DO MATERIAL ESCAVADO (EM CAÇAMBA)</v>
          </cell>
          <cell r="C9457" t="str">
            <v>un</v>
          </cell>
          <cell r="D9457">
            <v>327.38</v>
          </cell>
        </row>
        <row r="9458">
          <cell r="A9458" t="str">
            <v>ED-49881</v>
          </cell>
          <cell r="B9458" t="str">
            <v>CAIXA DE ESGOTO DE INSPEÇÃO/PASSAGEM EM ALVENARIA (50X50X100CM), REVESTIMENTO EM ARGAMASSA COM ADITIVO IMPERMEABILIZANTE, COM TAMPA DE CONCRETO, INCLUSIVE ESCAVAÇÃO, REATERRO E TRANSPORTE E RETIRADA DO MATERIAL ESCAVADO (EM CAÇAMBA)</v>
          </cell>
          <cell r="C9458" t="str">
            <v>un</v>
          </cell>
          <cell r="D9458">
            <v>487.62</v>
          </cell>
        </row>
        <row r="9459">
          <cell r="A9459" t="str">
            <v>ED-49877</v>
          </cell>
          <cell r="B9459" t="str">
            <v>CAIXA DE ESGOTO DE INSPEÇÃO/PASSAGEM EM ALVENARIA (50X50X40CM), REVESTIMENTO EM ARGAMASSA COM ADITIVO IMPERMEABILIZANTE, COM TAMPA DE CONCRETO, INCLUSIVE ESCAVAÇÃO, REATERRO E TRANSPORTE E RETIRADA DO MATERIAL ESCAVADO (EM CAÇAMBA)</v>
          </cell>
          <cell r="C9459" t="str">
            <v>un</v>
          </cell>
          <cell r="D9459">
            <v>261.15</v>
          </cell>
        </row>
        <row r="9460">
          <cell r="A9460" t="str">
            <v>ED-49878</v>
          </cell>
          <cell r="B9460" t="str">
            <v>CAIXA DE ESGOTO DE INSPEÇÃO/PASSAGEM EM ALVENARIA (50X50X45CM), REVESTIMENTO EM ARGAMASSA COM ADITIVO IMPERMEABILIZANTE, COM TAMPA DE CONCRETO, INCLUSIVE ESCAVAÇÃO, REATERRO E TRANSPORTE E RETIRADA DO MATERIAL ESCAVADO (EM CAÇAMBA)</v>
          </cell>
          <cell r="C9460" t="str">
            <v>un</v>
          </cell>
          <cell r="D9460">
            <v>238.61</v>
          </cell>
        </row>
        <row r="9461">
          <cell r="A9461" t="str">
            <v>ED-49879</v>
          </cell>
          <cell r="B9461" t="str">
            <v>CAIXA DE ESGOTO DE INSPEÇÃO/PASSAGEM EM ALVENARIA (50X50X60CM), REVESTIMENTO EM ARGAMASSA COM ADITIVO IMPERMEABILIZANTE, COM TAMPA DE CONCRETO, INCLUSIVE ESCAVAÇÃO, REATERRO E TRANSPORTE E RETIRADA DO MATERIAL ESCAVADO (EM CAÇAMBA)</v>
          </cell>
          <cell r="C9461" t="str">
            <v>un</v>
          </cell>
          <cell r="D9461">
            <v>336.65</v>
          </cell>
        </row>
        <row r="9462">
          <cell r="A9462" t="str">
            <v>ED-49880</v>
          </cell>
          <cell r="B9462" t="str">
            <v>CAIXA DE ESGOTO DE INSPEÇÃO/PASSAGEM EM ALVENARIA (50X50X80CM), REVESTIMENTO EM ARGAMASSA COM ADITIVO IMPERMEABILIZANTE, COM TAMPA DE CONCRETO, INCLUSIVE ESCAVAÇÃO, REATERRO E TRANSPORTE E RETIRADA DO MATERIAL ESCAVADO (EM CAÇAMBA)</v>
          </cell>
          <cell r="C9462" t="str">
            <v>un</v>
          </cell>
          <cell r="D9462">
            <v>412.12</v>
          </cell>
        </row>
        <row r="9463">
          <cell r="A9463" t="str">
            <v>ED-49889</v>
          </cell>
          <cell r="B9463" t="str">
            <v>CAIXA DE ESGOTO DE INSPEÇÃO/PASSAGEM EM ALVENARIA (60X60X100CM), REVESTIMENTO EM ARGAMASSA COM ADITIVO IMPERMEABILIZANTE, COM TAMPA DE CONCRETO, INCLUSIVE ESCAVAÇÃO, REATERRO E TRANSPORTE E RETIRADA DO MATERIAL ESCAVADO (EM CAÇAMBA)</v>
          </cell>
          <cell r="C9463" t="str">
            <v>un</v>
          </cell>
          <cell r="D9463">
            <v>592.76</v>
          </cell>
        </row>
        <row r="9464">
          <cell r="A9464" t="str">
            <v>ED-49882</v>
          </cell>
          <cell r="B9464" t="str">
            <v>CAIXA DE ESGOTO DE INSPEÇÃO/PASSAGEM EM ALVENARIA (60X60X40CM), REVESTIMENTO EM ARGAMASSA COM ADITIVO IMPERMEABILIZANTE, COM TAMPA DE CONCRETO, INCLUSIVE ESCAVAÇÃO, REATERRO E TRANSPORTE E RETIRADA DO MATERIAL ESCAVADO (EM CAÇAMBA)</v>
          </cell>
          <cell r="C9464" t="str">
            <v>un</v>
          </cell>
          <cell r="D9464">
            <v>322.51</v>
          </cell>
        </row>
        <row r="9465">
          <cell r="A9465" t="str">
            <v>ED-49883</v>
          </cell>
          <cell r="B9465" t="str">
            <v>CAIXA DE ESGOTO DE INSPEÇÃO/PASSAGEM EM ALVENARIA (60X60X60CM), REVESTIMENTO EM ARGAMASSA COM ADITIVO IMPERMEABILIZANTE, COM TAMPA DE CONCRETO, INCLUSIVE ESCAVAÇÃO, REATERRO E TRANSPORTE E RETIRADA DO MATERIAL ESCAVADO (EM CAÇAMBA)</v>
          </cell>
          <cell r="C9465" t="str">
            <v>un</v>
          </cell>
          <cell r="D9465">
            <v>412.6</v>
          </cell>
        </row>
        <row r="9466">
          <cell r="A9466" t="str">
            <v>ED-49884</v>
          </cell>
          <cell r="B9466" t="str">
            <v>CAIXA DE ESGOTO DE INSPEÇÃO/PASSAGEM EM ALVENARIA (60X60X65CM), REVESTIMENTO EM ARGAMASSA COM ADITIVO IMPERMEABILIZANTE, COM TAMPA DE CONCRETO, INCLUSIVE ESCAVAÇÃO, REATERRO E TRANSPORTE E RETIRADA DO MATERIAL ESCAVADO (EM CAÇAMBA)</v>
          </cell>
          <cell r="C9466" t="str">
            <v>un</v>
          </cell>
          <cell r="D9466">
            <v>435.12</v>
          </cell>
        </row>
        <row r="9467">
          <cell r="A9467" t="str">
            <v>ED-49885</v>
          </cell>
          <cell r="B9467" t="str">
            <v>CAIXA DE ESGOTO DE INSPEÇÃO/PASSAGEM EM ALVENARIA (60X60X70CM), REVESTIMENTO EM ARGAMASSA COM ADITIVO IMPERMEABILIZANTE, COM TAMPA DE CONCRETO, INCLUSIVE ESCAVAÇÃO, REATERRO E TRANSPORTE E RETIRADA DO MATERIAL ESCAVADO (EM CAÇAMBA)</v>
          </cell>
          <cell r="C9467" t="str">
            <v>un</v>
          </cell>
          <cell r="D9467">
            <v>455.16</v>
          </cell>
        </row>
        <row r="9468">
          <cell r="A9468" t="str">
            <v>ED-49886</v>
          </cell>
          <cell r="B9468" t="str">
            <v>CAIXA DE ESGOTO DE INSPEÇÃO/PASSAGEM EM ALVENARIA (60X60X75CM), REVESTIMENTO EM ARGAMASSA COM ADITIVO IMPERMEABILIZANTE, COM TAMPA DE CONCRETO, INCLUSIVE ESCAVAÇÃO, REATERRO E TRANSPORTE E RETIRADA DO MATERIAL ESCAVADO (EM CAÇAMBA)</v>
          </cell>
          <cell r="C9468" t="str">
            <v>un</v>
          </cell>
          <cell r="D9468">
            <v>480.15</v>
          </cell>
        </row>
        <row r="9469">
          <cell r="A9469" t="str">
            <v>ED-49887</v>
          </cell>
          <cell r="B9469" t="str">
            <v>CAIXA DE ESGOTO DE INSPEÇÃO/PASSAGEM EM ALVENARIA (60X60X80CM), REVESTIMENTO EM ARGAMASSA COM ADITIVO IMPERMEABILIZANTE, COM TAMPA DE CONCRETO, INCLUSIVE ESCAVAÇÃO, REATERRO E TRANSPORTE E RETIRADA DO MATERIAL ESCAVADO (EM CAÇAMBA)</v>
          </cell>
          <cell r="C9469" t="str">
            <v>un</v>
          </cell>
          <cell r="D9469">
            <v>502.68</v>
          </cell>
        </row>
        <row r="9470">
          <cell r="A9470" t="str">
            <v>ED-49888</v>
          </cell>
          <cell r="B9470" t="str">
            <v>CAIXA DE ESGOTO DE INSPEÇÃO/PASSAGEM EM ALVENARIA (60X60X85CM), REVESTIMENTO EM ARGAMASSA COM ADITIVO IMPERMEABILIZANTE, COM TAMPA DE CONCRETO, INCLUSIVE ESCAVAÇÃO, REATERRO E TRANSPORTE E RETIRADA DO MATERIAL ESCAVADO (EM CAÇAMBA)</v>
          </cell>
          <cell r="C9470" t="str">
            <v>un</v>
          </cell>
          <cell r="D9470">
            <v>525.21</v>
          </cell>
        </row>
        <row r="9471">
          <cell r="A9471" t="str">
            <v>ED-49893</v>
          </cell>
          <cell r="B9471" t="str">
            <v>CAIXA DE ESGOTO DE INSPEÇÃO/PASSAGEM EM ALVENARIA (70X70X110CM), REVESTIMENTO EM ARGAMASSA COM ADITIVO IMPERMEABILIZANTE, COM TAMPA DE CONCRETO, INCLUSIVE ESCAVAÇÃO, REATERRO E TRANSPORTE E RETIRADA DO MATERIAL ESCAVADO (EM CAÇAMBA)</v>
          </cell>
          <cell r="C9471" t="str">
            <v>un</v>
          </cell>
          <cell r="D9471">
            <v>773.33</v>
          </cell>
        </row>
        <row r="9472">
          <cell r="A9472" t="str">
            <v>ED-49890</v>
          </cell>
          <cell r="B9472" t="str">
            <v>CAIXA DE ESGOTO DE INSPEÇÃO/PASSAGEM EM ALVENARIA (70X70X40CM), REVESTIMENTO EM ARGAMASSA COM ADITIVO IMPERMEABILIZANTE, COM TAMPA DE CONCRETO, INCLUSIVE ESCAVAÇÃO, REATERRO E TRANSPORTE E RETIRADA DO MATERIAL ESCAVADO (EM CAÇAMBA)</v>
          </cell>
          <cell r="C9472" t="str">
            <v>un</v>
          </cell>
          <cell r="D9472">
            <v>405.45</v>
          </cell>
        </row>
        <row r="9473">
          <cell r="A9473" t="str">
            <v>ED-49891</v>
          </cell>
          <cell r="B9473" t="str">
            <v>CAIXA DE ESGOTO DE INSPEÇÃO/PASSAGEM EM ALVENARIA (70X70X60CM), REVESTIMENTO EM ARGAMASSA COM ADITIVO IMPERMEABILIZANTE, COM TAMPA DE CONCRETO, INCLUSIVE ESCAVAÇÃO, REATERRO E TRANSPORTE E RETIRADA DO MATERIAL ESCAVADO (EM CAÇAMBA)</v>
          </cell>
          <cell r="C9473" t="str">
            <v>un</v>
          </cell>
          <cell r="D9473">
            <v>510.56</v>
          </cell>
        </row>
        <row r="9474">
          <cell r="A9474" t="str">
            <v>ED-49892</v>
          </cell>
          <cell r="B9474" t="str">
            <v>CAIXA DE ESGOTO DE INSPEÇÃO/PASSAGEM EM ALVENARIA (70X70X80CM), REVESTIMENTO EM ARGAMASSA COM ADITIVO IMPERMEABILIZANTE, COM TAMPA DE CONCRETO, INCLUSIVE ESCAVAÇÃO, REATERRO E TRANSPORTE E RETIRADA DO MATERIAL ESCAVADO (EM CAÇAMBA)</v>
          </cell>
          <cell r="C9474" t="str">
            <v>un</v>
          </cell>
          <cell r="D9474">
            <v>615.67</v>
          </cell>
        </row>
        <row r="9475">
          <cell r="A9475" t="str">
            <v>ED-49897</v>
          </cell>
          <cell r="B9475" t="str">
            <v>CAIXA DE ESGOTO DE INSPEÇÃO/PASSAGEM EM ALVENARIA (80X80X100CM), REVESTIMENTO EM ARGAMASSA COM ADITIVO IMPERMEABILIZANTE, COM TAMPA DE CONCRETO, INCLUSIVE ESCAVAÇÃO, REATERRO E TRANSPORTE E RETIRADA DO MATERIAL ESCAVADO (EM CAÇAMBA)</v>
          </cell>
          <cell r="C9475" t="str">
            <v>un</v>
          </cell>
          <cell r="D9475">
            <v>841.82</v>
          </cell>
        </row>
        <row r="9476">
          <cell r="A9476" t="str">
            <v>ED-49898</v>
          </cell>
          <cell r="B9476" t="str">
            <v>CAIXA DE ESGOTO DE INSPEÇÃO/PASSAGEM EM ALVENARIA (80X80X140CM), REVESTIMENTO EM ARGAMASSA COM ADITIVO IMPERMEABILIZANTE, COM TAMPA DE CONCRETO, INCLUSIVE ESCAVAÇÃO, REATERRO E TRANSPORTE E RETIRADA DO MATERIAL ESCAVADO (EM CAÇAMBA)</v>
          </cell>
          <cell r="C9476" t="str">
            <v>un</v>
          </cell>
          <cell r="D9476">
            <v>1082.95</v>
          </cell>
        </row>
        <row r="9477">
          <cell r="A9477" t="str">
            <v>ED-49894</v>
          </cell>
          <cell r="B9477" t="str">
            <v>CAIXA DE ESGOTO DE INSPEÇÃO/PASSAGEM EM ALVENARIA (80X80X40CM), REVESTIMENTO EM ARGAMASSA COM ADITIVO IMPERMEABILIZANTE, COM TAMPA DE CONCRETO, INCLUSIVE ESCAVAÇÃO, REATERRO E TRANSPORTE E RETIRADA DO MATERIAL ESCAVADO (EM CAÇAMBA)</v>
          </cell>
          <cell r="C9477" t="str">
            <v>un</v>
          </cell>
          <cell r="D9477">
            <v>480.12</v>
          </cell>
        </row>
        <row r="9478">
          <cell r="A9478" t="str">
            <v>ED-49895</v>
          </cell>
          <cell r="B9478" t="str">
            <v>CAIXA DE ESGOTO DE INSPEÇÃO/PASSAGEM EM ALVENARIA (80X80X60CM), REVESTIMENTO EM ARGAMASSA COM ADITIVO IMPERMEABILIZANTE, COM TAMPA DE CONCRETO, INCLUSIVE ESCAVAÇÃO, REATERRO E TRANSPORTE E RETIRADA DO MATERIAL ESCAVADO (EM CAÇAMBA)</v>
          </cell>
          <cell r="C9478" t="str">
            <v>un</v>
          </cell>
          <cell r="D9478">
            <v>600.68</v>
          </cell>
        </row>
        <row r="9479">
          <cell r="A9479" t="str">
            <v>ED-49896</v>
          </cell>
          <cell r="B9479" t="str">
            <v>CAIXA DE ESGOTO DE INSPEÇÃO/PASSAGEM EM ALVENARIA (80X80X80CM), REVESTIMENTO EM ARGAMASSA COM ADITIVO IMPERMEABILIZANTE, COM TAMPA DE CONCRETO, INCLUSIVE ESCAVAÇÃO, REATERRO E TRANSPORTE E RETIRADA DO MATERIAL ESCAVADO (EM CAÇAMBA)</v>
          </cell>
          <cell r="C9479" t="str">
            <v>un</v>
          </cell>
          <cell r="D9479">
            <v>721.25</v>
          </cell>
        </row>
        <row r="9480">
          <cell r="A9480" t="str">
            <v>ED-49901</v>
          </cell>
          <cell r="B9480" t="str">
            <v>CAIXA DE ESGOTO DE INSPEÇÃO/PASSAGEM EM ALVENARIA (90X90X100CM), REVESTIMENTO EM ARGAMASSA COM ADITIVO IMPERMEABILIZANTE, COM TAMPA DE CONCRETO, INCLUSIVE ESCAVAÇÃO, REATERRO E TRANSPORTE E RETIRADA DO MATERIAL ESCAVADO (EM CAÇAMBA)</v>
          </cell>
          <cell r="C9480" t="str">
            <v>un</v>
          </cell>
          <cell r="D9480">
            <v>969.41</v>
          </cell>
        </row>
        <row r="9481">
          <cell r="A9481" t="str">
            <v>ED-49902</v>
          </cell>
          <cell r="B9481" t="str">
            <v>CAIXA DE ESGOTO DE INSPEÇÃO/PASSAGEM EM ALVENARIA (90X90X140CM), REVESTIMENTO EM ARGAMASSA COM ADITIVO IMPERMEABILIZANTE, COM TAMPA DE CONCRETO, INCLUSIVE ESCAVAÇÃO, REATERRO E TRANSPORTE E RETIRADA DO MATERIAL ESCAVADO (EM CAÇAMBA)</v>
          </cell>
          <cell r="C9481" t="str">
            <v>un</v>
          </cell>
          <cell r="D9481">
            <v>1242.33</v>
          </cell>
        </row>
        <row r="9482">
          <cell r="A9482" t="str">
            <v>ED-49899</v>
          </cell>
          <cell r="B9482" t="str">
            <v>CAIXA DE ESGOTO DE INSPEÇÃO/PASSAGEM EM ALVENARIA (90X90X60CM), REVESTIMENTO EM ARGAMASSA COM ADITIVO IMPERMEABILIZANTE, COM TAMPA DE CONCRETO, INCLUSIVE ESCAVAÇÃO, REATERRO E TRANSPORTE E RETIRADA DO MATERIAL ESCAVADO (EM CAÇAMBA)</v>
          </cell>
          <cell r="C9482" t="str">
            <v>un</v>
          </cell>
          <cell r="D9482">
            <v>696.46</v>
          </cell>
        </row>
        <row r="9483">
          <cell r="A9483" t="str">
            <v>ED-49900</v>
          </cell>
          <cell r="B9483" t="str">
            <v>CAIXA DE ESGOTO DE INSPEÇÃO/PASSAGEM EM ALVENARIA (90X90X80CM), REVESTIMENTO EM ARGAMASSA COM ADITIVO IMPERMEABILIZANTE, COM TAMPA DE CONCRETO, INCLUSIVE ESCAVAÇÃO, REATERRO E TRANSPORTE E RETIRADA DO MATERIAL ESCAVADO (EM CAÇAMBA)</v>
          </cell>
          <cell r="C9483" t="str">
            <v>un</v>
          </cell>
          <cell r="D9483">
            <v>832.92</v>
          </cell>
        </row>
        <row r="9484">
          <cell r="A9484" t="str">
            <v>ED-49931</v>
          </cell>
          <cell r="B9484" t="str">
            <v>CAIXA DE DRENAGEM DE INSPEÇÃO/PASSAGEM EM ALVENARIA (100X100X50CM), REVESTIMENTO EM ARGAMASSA COM ADITIVO IMPERMEABILIZANTE, COM TAMPA EM GRELHA, INCLUSIVE ESCAVAÇÃO, REATERRO E TRANSPORTE E RETIRADA DO MATERIAL ESCAVADO (EM CAÇAMBA)</v>
          </cell>
          <cell r="C9484" t="str">
            <v>un</v>
          </cell>
          <cell r="D9484">
            <v>1418.36</v>
          </cell>
        </row>
        <row r="9485">
          <cell r="A9485" t="str">
            <v>ED-49932</v>
          </cell>
          <cell r="B9485" t="str">
            <v>CAIXA DE DRENAGEM DE INSPEÇÃO/PASSAGEM EM ALVENARIA (100X100X80CM), REVESTIMENTO EM ARGAMASSA COM ADITIVO IMPERMEABILIZANTE, COM TAMPA EM GRELHA, INCLUSIVE ESCAVAÇÃO, REATERRO E TRANSPORTE E RETIRADA DO MATERIAL ESCAVADO (EM CAÇAMBA)</v>
          </cell>
          <cell r="C9485" t="str">
            <v>un</v>
          </cell>
          <cell r="D9485">
            <v>806.94</v>
          </cell>
        </row>
        <row r="9486">
          <cell r="A9486" t="str">
            <v>ED-49905</v>
          </cell>
          <cell r="B9486" t="str">
            <v>CAIXA DE DRENAGEM DE INSPEÇÃO/PASSAGEM EM ALVENARIA (30X30X30CM), REVESTIMENTO EM ARGAMASSA COM ADITIVO IMPERMEABILIZANTE, COM TAMPA EM GRELHA, INCLUSIVE ESCAVAÇÃO, REATERRO E TRANSPORTE E RETIRADA DO MATERIAL ESCAVADO (EM CAÇAMBA)</v>
          </cell>
          <cell r="C9486" t="str">
            <v>un</v>
          </cell>
          <cell r="D9486">
            <v>220.93</v>
          </cell>
        </row>
        <row r="9487">
          <cell r="A9487" t="str">
            <v>ED-49906</v>
          </cell>
          <cell r="B9487" t="str">
            <v>CAIXA DE DRENAGEM DE INSPEÇÃO/PASSAGEM EM ALVENARIA (30X30X40CM), REVESTIMENTO EM ARGAMASSA COM ADITIVO IMPERMEABILIZANTE, COM TAMPA EM GRELHA, INCLUSIVE ESCAVAÇÃO, REATERRO E TRANSPORTE E RETIRADA DO MATERIAL ESCAVADO (EM CAÇAMBA)</v>
          </cell>
          <cell r="C9487" t="str">
            <v>un</v>
          </cell>
          <cell r="D9487">
            <v>244.73</v>
          </cell>
        </row>
        <row r="9488">
          <cell r="A9488" t="str">
            <v>ED-49907</v>
          </cell>
          <cell r="B9488" t="str">
            <v>CAIXA DE DRENAGEM DE INSPEÇÃO/PASSAGEM EM ALVENARIA (30X30X60CM), REVESTIMENTO EM ARGAMASSA COM ADITIVO IMPERMEABILIZANTE, COM TAMPA EM GRELHA, INCLUSIVE ESCAVAÇÃO, REATERRO E TRANSPORTE E RETIRADA DO MATERIAL ESCAVADO (EM CAÇAMBA)</v>
          </cell>
          <cell r="C9488" t="str">
            <v>un</v>
          </cell>
          <cell r="D9488">
            <v>292.37</v>
          </cell>
        </row>
        <row r="9489">
          <cell r="A9489" t="str">
            <v>ED-49908</v>
          </cell>
          <cell r="B9489" t="str">
            <v>CAIXA DE DRENAGEM DE INSPEÇÃO/PASSAGEM EM ALVENARIA (40X40X40CM), REVESTIMENTO EM ARGAMASSA COM ADITIVO IMPERMEABILIZANTE, COM TAMPA EM GRELHA, INCLUSIVE ESCAVAÇÃO, REATERRO E TRANSPORTE E RETIRADA DO MATERIAL ESCAVADO (EM CAÇAMBA)</v>
          </cell>
          <cell r="C9489" t="str">
            <v>un</v>
          </cell>
          <cell r="D9489">
            <v>349.62</v>
          </cell>
        </row>
        <row r="9490">
          <cell r="A9490" t="str">
            <v>ED-49909</v>
          </cell>
          <cell r="B9490" t="str">
            <v>CAIXA DE DRENAGEM DE INSPEÇÃO/PASSAGEM EM ALVENARIA (40X40X60CM), REVESTIMENTO EM ARGAMASSA COM ADITIVO IMPERMEABILIZANTE, COM TAMPA EM GRELHA, INCLUSIVE ESCAVAÇÃO, REATERRO E TRANSPORTE E RETIRADA DO MATERIAL ESCAVADO (EM CAÇAMBA)</v>
          </cell>
          <cell r="C9490" t="str">
            <v>un</v>
          </cell>
          <cell r="D9490">
            <v>410.96</v>
          </cell>
        </row>
        <row r="9491">
          <cell r="A9491" t="str">
            <v>ED-49910</v>
          </cell>
          <cell r="B9491" t="str">
            <v>CAIXA DE DRENAGEM DE INSPEÇÃO/PASSAGEM EM ALVENARIA (40X40X80CM), REVESTIMENTO EM ARGAMASSA COM ADITIVO IMPERMEABILIZANTE, COM TAMPA EM GRELHA, INCLUSIVE ESCAVAÇÃO, REATERRO E TRANSPORTE E RETIRADA DO MATERIAL ESCAVADO (EM CAÇAMBA)</v>
          </cell>
          <cell r="C9491" t="str">
            <v>un</v>
          </cell>
          <cell r="D9491">
            <v>472.3</v>
          </cell>
        </row>
        <row r="9492">
          <cell r="A9492" t="str">
            <v>ED-49913</v>
          </cell>
          <cell r="B9492" t="str">
            <v>CAIXA DE DRENAGEM DE INSPEÇÃO/PASSAGEM EM ALVENARIA (50X50X100CM), REVESTIMENTO EM ARGAMASSA COM ADITIVO IMPERMEABILIZANTE, COM TAMPA EM GRELHA, INCLUSIVE ESCAVAÇÃO, REATERRO E TRANSPORTE E RETIRADA DO MATERIAL ESCAVADO (EM CAÇAMBA)</v>
          </cell>
          <cell r="C9492" t="str">
            <v>un</v>
          </cell>
          <cell r="D9492">
            <v>698.26</v>
          </cell>
        </row>
        <row r="9493">
          <cell r="A9493" t="str">
            <v>ED-49911</v>
          </cell>
          <cell r="B9493" t="str">
            <v>CAIXA DE DRENAGEM DE INSPEÇÃO/PASSAGEM EM ALVENARIA (50X50X40CM), REVESTIMENTO EM ARGAMASSA COM ADITIVO IMPERMEABILIZANTE, COM TAMPA EM GRELHA, INCLUSIVE ESCAVAÇÃO, REATERRO E TRANSPORTE E RETIRADA DO MATERIAL ESCAVADO (EM CAÇAMBA)</v>
          </cell>
          <cell r="C9493" t="str">
            <v>un</v>
          </cell>
          <cell r="D9493">
            <v>471.79</v>
          </cell>
        </row>
        <row r="9494">
          <cell r="A9494" t="str">
            <v>ED-49912</v>
          </cell>
          <cell r="B9494" t="str">
            <v>CAIXA DE DRENAGEM DE INSPEÇÃO/PASSAGEM EM ALVENARIA (50X50X60CM), REVESTIMENTO EM ARGAMASSA COM ADITIVO IMPERMEABILIZANTE, COM TAMPA EM GRELHA, INCLUSIVE ESCAVAÇÃO, REATERRO E TRANSPORTE E RETIRADA DO MATERIAL ESCAVADO (EM CAÇAMBA)</v>
          </cell>
          <cell r="C9494" t="str">
            <v>un</v>
          </cell>
          <cell r="D9494">
            <v>547.27</v>
          </cell>
        </row>
        <row r="9495">
          <cell r="A9495" t="str">
            <v>ED-49917</v>
          </cell>
          <cell r="B9495" t="str">
            <v>CAIXA DE DRENAGEM DE INSPEÇÃO/PASSAGEM EM ALVENARIA (60X60X100CM), REVESTIMENTO EM ARGAMASSA COM ADITIVO IMPERMEABILIZANTE, COM TAMPA EM GRELHA, INCLUSIVE ESCAVAÇÃO, REATERRO E TRANSPORTE E RETIRADA DO MATERIAL ESCAVADO (EM CAÇAMBA)</v>
          </cell>
          <cell r="C9495" t="str">
            <v>un</v>
          </cell>
          <cell r="D9495">
            <v>881.49</v>
          </cell>
        </row>
        <row r="9496">
          <cell r="A9496" t="str">
            <v>ED-49914</v>
          </cell>
          <cell r="B9496" t="str">
            <v>CAIXA DE DRENAGEM DE INSPEÇÃO/PASSAGEM EM ALVENARIA (60X60X40CM), REVESTIMENTO EM ARGAMASSA COM ADITIVO IMPERMEABILIZANTE, COM TAMPA EM GRELHA, INCLUSIVE ESCAVAÇÃO, REATERRO E TRANSPORTE E RETIRADA DO MATERIAL ESCAVADO (EM CAÇAMBA)</v>
          </cell>
          <cell r="C9496" t="str">
            <v>un</v>
          </cell>
          <cell r="D9496">
            <v>611.23</v>
          </cell>
        </row>
        <row r="9497">
          <cell r="A9497" t="str">
            <v>ED-49915</v>
          </cell>
          <cell r="B9497" t="str">
            <v>CAIXA DE DRENAGEM DE INSPEÇÃO/PASSAGEM EM ALVENARIA (60X60X60CM), REVESTIMENTO EM ARGAMASSA COM ADITIVO IMPERMEABILIZANTE, COM TAMPA EM GRELHA, INCLUSIVE ESCAVAÇÃO, REATERRO E TRANSPORTE E RETIRADA DO MATERIAL ESCAVADO (EM CAÇAMBA)</v>
          </cell>
          <cell r="C9497" t="str">
            <v>un</v>
          </cell>
          <cell r="D9497">
            <v>701.31</v>
          </cell>
        </row>
        <row r="9498">
          <cell r="A9498" t="str">
            <v>ED-49916</v>
          </cell>
          <cell r="B9498" t="str">
            <v>CAIXA DE DRENAGEM DE INSPEÇÃO/PASSAGEM EM ALVENARIA (60X60X80CM), REVESTIMENTO EM ARGAMASSA COM ADITIVO IMPERMEABILIZANTE, COM TAMPA EM GRELHA, INCLUSIVE ESCAVAÇÃO, REATERRO E TRANSPORTE E RETIRADA DO MATERIAL ESCAVADO (EM CAÇAMBA)</v>
          </cell>
          <cell r="C9498" t="str">
            <v>un</v>
          </cell>
          <cell r="D9498">
            <v>791.4</v>
          </cell>
        </row>
        <row r="9499">
          <cell r="A9499" t="str">
            <v>ED-49921</v>
          </cell>
          <cell r="B9499" t="str">
            <v>CAIXA DE DRENAGEM DE INSPEÇÃO/PASSAGEM EM ALVENARIA (70X70X110CM), REVESTIMENTO EM ARGAMASSA COM ADITIVO IMPERMEABILIZANTE, COM TAMPA EM GRELHA, INCLUSIVE ESCAVAÇÃO, REATERRO E TRANSPORTE E RETIRADA DO MATERIAL ESCAVADO (EM CAÇAMBA)</v>
          </cell>
          <cell r="C9499" t="str">
            <v>un</v>
          </cell>
          <cell r="D9499">
            <v>1135.86</v>
          </cell>
        </row>
        <row r="9500">
          <cell r="A9500" t="str">
            <v>ED-49918</v>
          </cell>
          <cell r="B9500" t="str">
            <v>CAIXA DE DRENAGEM DE INSPEÇÃO/PASSAGEM EM ALVENARIA (70X70X40CM), REVESTIMENTO EM ARGAMASSA COM ADITIVO IMPERMEABILIZANTE, COM TAMPA EM GRELHA, INCLUSIVE ESCAVAÇÃO, REATERRO E TRANSPORTE E RETIRADA DO MATERIAL ESCAVADO (EM CAÇAMBA)</v>
          </cell>
          <cell r="C9500" t="str">
            <v>un</v>
          </cell>
          <cell r="D9500">
            <v>767.98</v>
          </cell>
        </row>
        <row r="9501">
          <cell r="A9501" t="str">
            <v>ED-49919</v>
          </cell>
          <cell r="B9501" t="str">
            <v>CAIXA DE DRENAGEM DE INSPEÇÃO/PASSAGEM EM ALVENARIA (70X70X60CM), REVESTIMENTO EM ARGAMASSA COM ADITIVO IMPERMEABILIZANTE, COM TAMPA EM GRELHA, INCLUSIVE ESCAVAÇÃO, REATERRO E TRANSPORTE E RETIRADA DO MATERIAL ESCAVADO (EM CAÇAMBA)</v>
          </cell>
          <cell r="C9501" t="str">
            <v>un</v>
          </cell>
          <cell r="D9501">
            <v>873.09</v>
          </cell>
        </row>
        <row r="9502">
          <cell r="A9502" t="str">
            <v>ED-49920</v>
          </cell>
          <cell r="B9502" t="str">
            <v>CAIXA DE DRENAGEM DE INSPEÇÃO/PASSAGEM EM ALVENARIA (70X70X80CM), REVESTIMENTO EM ARGAMASSA COM ADITIVO IMPERMEABILIZANTE, COM TAMPA EM GRELHA, INCLUSIVE ESCAVAÇÃO, REATERRO E TRANSPORTE E RETIRADA DO MATERIAL ESCAVADO (EM CAÇAMBA)</v>
          </cell>
          <cell r="C9502" t="str">
            <v>un</v>
          </cell>
          <cell r="D9502">
            <v>978.19</v>
          </cell>
        </row>
        <row r="9503">
          <cell r="A9503" t="str">
            <v>ED-49925</v>
          </cell>
          <cell r="B9503" t="str">
            <v>CAIXA DE DRENAGEM DE INSPEÇÃO/PASSAGEM EM ALVENARIA (80X80X100CM), REVESTIMENTO EM ARGAMASSA COM ADITIVO IMPERMEABILIZANTE, COM TAMPA EM GRELHA, INCLUSIVE ESCAVAÇÃO, REATERRO E TRANSPORTE E RETIRADA DO MATERIAL ESCAVADO (EM CAÇAMBA)</v>
          </cell>
          <cell r="C9503" t="str">
            <v>un</v>
          </cell>
          <cell r="D9503">
            <v>1303.72</v>
          </cell>
        </row>
        <row r="9504">
          <cell r="A9504" t="str">
            <v>ED-49926</v>
          </cell>
          <cell r="B9504" t="str">
            <v>CAIXA DE DRENAGEM DE INSPEÇÃO/PASSAGEM EM ALVENARIA (80X80X140CM), REVESTIMENTO EM ARGAMASSA COM ADITIVO IMPERMEABILIZANTE, COM TAMPA EM GRELHA, INCLUSIVE ESCAVAÇÃO, REATERRO E TRANSPORTE E RETIRADA DO MATERIAL ESCAVADO (EM CAÇAMBA)</v>
          </cell>
          <cell r="C9504" t="str">
            <v>un</v>
          </cell>
          <cell r="D9504">
            <v>1544.86</v>
          </cell>
        </row>
        <row r="9505">
          <cell r="A9505" t="str">
            <v>ED-49922</v>
          </cell>
          <cell r="B9505" t="str">
            <v>CAIXA DE DRENAGEM DE INSPEÇÃO/PASSAGEM EM ALVENARIA (80X80X40CM), REVESTIMENTO EM ARGAMASSA COM ADITIVO IMPERMEABILIZANTE, COM TAMPA EM GRELHA, INCLUSIVE ESCAVAÇÃO, REATERRO E TRANSPORTE E RETIRADA DO MATERIAL ESCAVADO (EM CAÇAMBA)</v>
          </cell>
          <cell r="C9505" t="str">
            <v>un</v>
          </cell>
          <cell r="D9505">
            <v>942.01</v>
          </cell>
        </row>
        <row r="9506">
          <cell r="A9506" t="str">
            <v>ED-49923</v>
          </cell>
          <cell r="B9506" t="str">
            <v>CAIXA DE DRENAGEM DE INSPEÇÃO/PASSAGEM EM ALVENARIA (80X80X60CM), REVESTIMENTO EM ARGAMASSA COM ADITIVO IMPERMEABILIZANTE, COM TAMPA EM GRELHA, INCLUSIVE ESCAVAÇÃO, REATERRO E TRANSPORTE E RETIRADA DO MATERIAL ESCAVADO (EM CAÇAMBA)</v>
          </cell>
          <cell r="C9506" t="str">
            <v>un</v>
          </cell>
          <cell r="D9506">
            <v>1062.58</v>
          </cell>
        </row>
        <row r="9507">
          <cell r="A9507" t="str">
            <v>ED-49924</v>
          </cell>
          <cell r="B9507" t="str">
            <v>CAIXA DE DRENAGEM DE INSPEÇÃO/PASSAGEM EM ALVENARIA (80X80X80CM), REVESTIMENTO EM ARGAMASSA COM ADITIVO IMPERMEABILIZANTE, COM TAMPA EM GRELHA, INCLUSIVE ESCAVAÇÃO, REATERRO E TRANSPORTE E RETIRADA DO MATERIAL ESCAVADO (EM CAÇAMBA)</v>
          </cell>
          <cell r="C9507" t="str">
            <v>un</v>
          </cell>
          <cell r="D9507">
            <v>1183.15</v>
          </cell>
        </row>
        <row r="9508">
          <cell r="A9508" t="str">
            <v>ED-49929</v>
          </cell>
          <cell r="B9508" t="str">
            <v>CAIXA DE DRENAGEM DE INSPEÇÃO/PASSAGEM EM ALVENARIA (90X90X100CM), REVESTIMENTO EM ARGAMASSA COM ADITIVO IMPERMEABILIZANTE, COM TAMPA EM GRELHA, INCLUSIVE ESCAVAÇÃO, REATERRO E TRANSPORTE E RETIRADA DO MATERIAL ESCAVADO (EM CAÇAMBA)</v>
          </cell>
          <cell r="C9508" t="str">
            <v>un</v>
          </cell>
          <cell r="D9508">
            <v>1542.77</v>
          </cell>
        </row>
        <row r="9509">
          <cell r="A9509" t="str">
            <v>ED-49930</v>
          </cell>
          <cell r="B9509" t="str">
            <v>CAIXA DE DRENAGEM DE INSPEÇÃO/PASSAGEM EM ALVENARIA (90X90X140CM), REVESTIMENTO EM ARGAMASSA COM ADITIVO IMPERMEABILIZANTE, COM TAMPA EM GRELHA, INCLUSIVE ESCAVAÇÃO, REATERRO E TRANSPORTE E RETIRADA DO MATERIAL ESCAVADO (EM CAÇAMBA)</v>
          </cell>
          <cell r="C9509" t="str">
            <v>un</v>
          </cell>
          <cell r="D9509">
            <v>1815.69</v>
          </cell>
        </row>
        <row r="9510">
          <cell r="A9510" t="str">
            <v>ED-49927</v>
          </cell>
          <cell r="B9510" t="str">
            <v>CAIXA DE DRENAGEM DE INSPEÇÃO/PASSAGEM EM ALVENARIA (90X90X60CM), REVESTIMENTO EM ARGAMASSA COM ADITIVO IMPERMEABILIZANTE, COM TAMPA EM GRELHA, INCLUSIVE ESCAVAÇÃO, REATERRO E TRANSPORTE E RETIRADA DO MATERIAL ESCAVADO (EM CAÇAMBA)</v>
          </cell>
          <cell r="C9510" t="str">
            <v>un</v>
          </cell>
          <cell r="D9510">
            <v>1269.81</v>
          </cell>
        </row>
        <row r="9511">
          <cell r="A9511" t="str">
            <v>ED-49928</v>
          </cell>
          <cell r="B9511" t="str">
            <v>CAIXA DE DRENAGEM DE INSPEÇÃO/PASSAGEM EM ALVENARIA (90X90X80CM), REVESTIMENTO EM ARGAMASSA COM ADITIVO IMPERMEABILIZANTE, COM TAMPA EM GRELHA, INCLUSIVE ESCAVAÇÃO, REATERRO E TRANSPORTE E RETIRADA DO MATERIAL ESCAVADO (EM CAÇAMBA)</v>
          </cell>
          <cell r="C9511" t="str">
            <v>un</v>
          </cell>
          <cell r="D9511">
            <v>1406.29</v>
          </cell>
        </row>
        <row r="9512">
          <cell r="A9512" t="str">
            <v>ED-49936</v>
          </cell>
          <cell r="B9512" t="str">
            <v>CAIXA D´ÁGUA DE POLIETILENO, CAPACIDADE DE 1.000L, INCLUSIVE TAMPA, TORNEIRA DE BOIA, EXTRAVASOR, TUBO DE LIMPEZA E ACESSÓRIOS, EXCLUSIVE TUBULAÇÃO DE ENTRADA/SAÍDA DE ÁGUA</v>
          </cell>
          <cell r="C9512" t="str">
            <v>un</v>
          </cell>
          <cell r="D9512">
            <v>858.01</v>
          </cell>
        </row>
        <row r="9513">
          <cell r="A9513" t="str">
            <v>ED-49937</v>
          </cell>
          <cell r="B9513" t="str">
            <v>CAIXA D´ÁGUA DE POLIETILENO, CAPACIDADE DE 1.500L, INCLUSIVE TAMPA, TORNEIRA DE BOIA, EXTRAVASOR, TUBO DE LIMPEZA E ACESSÓRIOS, EXCLUSIVE TUBULAÇÃO DE ENTRADA/SAÍDA DE ÁGUA</v>
          </cell>
          <cell r="C9513" t="str">
            <v>un</v>
          </cell>
          <cell r="D9513">
            <v>1647.28</v>
          </cell>
        </row>
        <row r="9514">
          <cell r="A9514" t="str">
            <v>ED-49934</v>
          </cell>
          <cell r="B9514" t="str">
            <v>CAIXA D´ÁGUA DE POLIETILENO, CAPACIDADE DE 250L, INCLUSIVE TAMPA, TORNEIRA DE BOIA, EXTRAVASOR, TUBO DE LIMPEZA E ACESSÓRIOS, EXCLUSIVE TUBULAÇÃO DE ENTRADA/SAÍDA DE ÁGUA</v>
          </cell>
          <cell r="C9514" t="str">
            <v>un</v>
          </cell>
          <cell r="D9514">
            <v>592.53</v>
          </cell>
        </row>
        <row r="9515">
          <cell r="A9515" t="str">
            <v>ED-49935</v>
          </cell>
          <cell r="B9515" t="str">
            <v>CAIXA D´ÁGUA DE POLIETILENO, CAPACIDADE DE 500L, INCLUSIVE TAMPA, TORNEIRA DE BOIA, EXTRAVASOR, TUBO DE LIMPEZA E ACESSÓRIOS, EXCLUSIVE TUBULAÇÃO DE ENTRADA/SAÍDA DE ÁGUA</v>
          </cell>
          <cell r="C9515" t="str">
            <v>un</v>
          </cell>
          <cell r="D9515">
            <v>626.26</v>
          </cell>
        </row>
        <row r="9516">
          <cell r="A9516" t="str">
            <v>ED-9941</v>
          </cell>
          <cell r="B9516" t="str">
            <v>RESERVATÓRIO DE ÁGUA ENTERRADO, CAPACIDADE DE 15M3, EM CONCRETO ARMADO COM CASAS DE BOMBAS, INCLUSIVE ALÇAPÃO, ESCAVAÇÃO, REATERRO E TRANSPORTE E RETIRADA DO MATERIAL ESCAVADO (EM CAÇAMBA), EXCLUSIVE TUBULAÇÕES, BOMBAS E QUADROS</v>
          </cell>
          <cell r="C9516" t="str">
            <v>un</v>
          </cell>
          <cell r="D9516">
            <v>30303.94</v>
          </cell>
        </row>
        <row r="9517">
          <cell r="A9517" t="str">
            <v>ED-49858</v>
          </cell>
          <cell r="B9517" t="str">
            <v>BOMBA CENTRÍFUGA DE SUCÇÃO E RECALQUE 1/2 HP D = 2"</v>
          </cell>
          <cell r="C9517" t="str">
            <v>un</v>
          </cell>
          <cell r="D9517">
            <v>2985.76</v>
          </cell>
        </row>
        <row r="9518">
          <cell r="A9518" t="str">
            <v>ED-49869</v>
          </cell>
          <cell r="B9518" t="str">
            <v>CONJUNTO ELEVATÓRIO MOTOR-BOMBA (CENTRÍFUGA) DE 10 HP</v>
          </cell>
          <cell r="C9518" t="str">
            <v>un</v>
          </cell>
          <cell r="D9518">
            <v>3387.97</v>
          </cell>
        </row>
        <row r="9519">
          <cell r="A9519" t="str">
            <v>ED-49863</v>
          </cell>
          <cell r="B9519" t="str">
            <v>CONJUNTO ELEVATÓRIO MOTOR-BOMBA (CENTRÍFUGA) DE 1/2 HP</v>
          </cell>
          <cell r="C9519" t="str">
            <v>un</v>
          </cell>
          <cell r="D9519">
            <v>821.69</v>
          </cell>
        </row>
        <row r="9520">
          <cell r="A9520" t="str">
            <v>ED-49862</v>
          </cell>
          <cell r="B9520" t="str">
            <v>CONJUNTO ELEVATÓRIO MOTOR-BOMBA (CENTRÍFUGA) DE 1/3 HP</v>
          </cell>
          <cell r="C9520" t="str">
            <v>un</v>
          </cell>
          <cell r="D9520">
            <v>787.27</v>
          </cell>
        </row>
        <row r="9521">
          <cell r="A9521" t="str">
            <v>ED-49865</v>
          </cell>
          <cell r="B9521" t="str">
            <v>CONJUNTO ELEVATÓRIO MOTOR-BOMBA (CENTRÍFUGA) DE 2 HP</v>
          </cell>
          <cell r="C9521" t="str">
            <v>un</v>
          </cell>
          <cell r="D9521">
            <v>1421.44</v>
          </cell>
        </row>
        <row r="9522">
          <cell r="A9522" t="str">
            <v>ED-49866</v>
          </cell>
          <cell r="B9522" t="str">
            <v>CONJUNTO ELEVATÓRIO MOTOR-BOMBA (CENTRÍFUGA) DE 3 HP</v>
          </cell>
          <cell r="C9522" t="str">
            <v>un</v>
          </cell>
          <cell r="D9522">
            <v>1212.03</v>
          </cell>
        </row>
        <row r="9523">
          <cell r="A9523" t="str">
            <v>ED-49867</v>
          </cell>
          <cell r="B9523" t="str">
            <v>CONJUNTO ELEVATÓRIO MOTOR-BOMBA (CENTRÍFUGA) DE 5 HP</v>
          </cell>
          <cell r="C9523" t="str">
            <v>un</v>
          </cell>
          <cell r="D9523">
            <v>2301.2</v>
          </cell>
        </row>
        <row r="9524">
          <cell r="A9524" t="str">
            <v>ED-49868</v>
          </cell>
          <cell r="B9524" t="str">
            <v>CONJUNTO ELEVATÓRIO MOTOR-BOMBA (CENTRÍFUGA) DE 7,5 HP</v>
          </cell>
          <cell r="C9524" t="str">
            <v>un</v>
          </cell>
          <cell r="D9524">
            <v>2749.63</v>
          </cell>
        </row>
        <row r="9525">
          <cell r="A9525" t="str">
            <v>ED-49864</v>
          </cell>
          <cell r="B9525" t="str">
            <v>CONJUNTO MOTO BOMBA 3/4" CV MONOFÁSICA, CENTRÍFUGA, 1 ESTAGIO</v>
          </cell>
          <cell r="C9525" t="str">
            <v>un</v>
          </cell>
          <cell r="D9525">
            <v>1401.7</v>
          </cell>
        </row>
        <row r="9526">
          <cell r="A9526" t="str">
            <v>ED-49861</v>
          </cell>
          <cell r="B9526" t="str">
            <v>MOTO-BOMBA 1 CV SUCÇÃO = 1 1/2" R = 1 1/4", VM = 5M3/H, HM = 16 M</v>
          </cell>
          <cell r="C9526" t="str">
            <v>un</v>
          </cell>
          <cell r="D9526">
            <v>1555.52</v>
          </cell>
        </row>
        <row r="9527">
          <cell r="A9527" t="str">
            <v>ED-50302</v>
          </cell>
          <cell r="B9527" t="str">
            <v>TORNEIRA CHAVE BOIA AUTOMÁTICA PARA RESERVATÓRIO</v>
          </cell>
          <cell r="C9527" t="str">
            <v>U</v>
          </cell>
          <cell r="D9527">
            <v>90.71</v>
          </cell>
        </row>
        <row r="9528">
          <cell r="A9528" t="str">
            <v>ED-50305</v>
          </cell>
          <cell r="B9528" t="str">
            <v>TORNEIRA DE BOIA, TIPO ROSCÁVEL 1", EXCLUSIVE ADAPTADOR SOLDÁVEL DE PVC COM FLANGES E ANEL PARA CAIXA DÁGUA</v>
          </cell>
          <cell r="C9528" t="str">
            <v>un</v>
          </cell>
          <cell r="D9528">
            <v>78.82</v>
          </cell>
        </row>
        <row r="9529">
          <cell r="A9529" t="str">
            <v>ED-50307</v>
          </cell>
          <cell r="B9529" t="str">
            <v>TORNEIRA DE BOIA, TIPO ROSCÁVEL 1.1/2", EXCLUSIVE ADAPTADOR SOLDÁVEL DE PVC COM FLANGES E ANEL PARA CAIXA DÁGUA</v>
          </cell>
          <cell r="C9529" t="str">
            <v>un</v>
          </cell>
          <cell r="D9529">
            <v>106.32</v>
          </cell>
        </row>
        <row r="9530">
          <cell r="A9530" t="str">
            <v>ED-50306</v>
          </cell>
          <cell r="B9530" t="str">
            <v>TORNEIRA DE BOIA, TIPO ROSCÁVEL 1.1/4", EXCLUSIVE ADAPTADOR SOLDÁVEL DE PVC COM FLANGES E ANEL PARA CAIXA DÁGUA</v>
          </cell>
          <cell r="C9530" t="str">
            <v>un</v>
          </cell>
          <cell r="D9530">
            <v>160.17</v>
          </cell>
        </row>
        <row r="9531">
          <cell r="A9531" t="str">
            <v>ED-50303</v>
          </cell>
          <cell r="B9531" t="str">
            <v>TORNEIRA DE BOIA, TIPO ROSCÁVEL 1/2", EXCLUSIVE ADAPTADOR SOLDÁVEL DE PVC COM FLANGES E ANEL PARA CAIXA DÁGUA</v>
          </cell>
          <cell r="C9531" t="str">
            <v>un</v>
          </cell>
          <cell r="D9531">
            <v>43.53</v>
          </cell>
        </row>
        <row r="9532">
          <cell r="A9532" t="str">
            <v>ED-50308</v>
          </cell>
          <cell r="B9532" t="str">
            <v>TORNEIRA DE BOIA, TIPO ROSCÁVEL 2", EXCLUSIVE ADAPTADOR SOLDÁVEL DE PVC COM FLANGES E ANEL PARA CAIXA DÁGUA</v>
          </cell>
          <cell r="C9532" t="str">
            <v>un</v>
          </cell>
          <cell r="D9532">
            <v>126.48</v>
          </cell>
        </row>
        <row r="9533">
          <cell r="A9533" t="str">
            <v>ED-50304</v>
          </cell>
          <cell r="B9533" t="str">
            <v>TORNEIRA DE BOIA, TIPO ROSCÁVEL 3/4", EXCLUSIVE ADAPTADOR SOLDÁVEL DE PVC COM FLANGES E ANEL PARA CAIXA DÁGUA</v>
          </cell>
          <cell r="C9533" t="str">
            <v>un</v>
          </cell>
          <cell r="D9533">
            <v>34.27</v>
          </cell>
        </row>
        <row r="9534">
          <cell r="A9534" t="str">
            <v>ED-48151</v>
          </cell>
          <cell r="B9534" t="str">
            <v>ABERTURA MANUAL DE POÇO COM PROFUNDIDADE &lt;= 2,00M, DIÂMETRO DE 1,20M, INCLUSIVE AFASTAMENTO DO MATERIAL ESCAVADO</v>
          </cell>
          <cell r="C9534" t="str">
            <v>m</v>
          </cell>
          <cell r="D9534">
            <v>170.76</v>
          </cell>
        </row>
        <row r="9535">
          <cell r="A9535" t="str">
            <v>ED-48152</v>
          </cell>
          <cell r="B9535" t="str">
            <v>ABERTURA MANUAL DE POÇO COM PROFUNDIDADE &gt; 2,00M, DIÂMETRO DE 1,20M, INCLUSIVE AFASTAMENTO DO MATERIAL ESCAVADO</v>
          </cell>
          <cell r="C9535" t="str">
            <v>m</v>
          </cell>
          <cell r="D9535">
            <v>218.99</v>
          </cell>
        </row>
        <row r="9536">
          <cell r="A9536" t="str">
            <v>ED-48154</v>
          </cell>
          <cell r="B9536" t="str">
            <v>REVESTIMENTO DE CISTERNA COM 1/2 TIJOLO MACIÇO REQUEIMADO</v>
          </cell>
          <cell r="C9536" t="str">
            <v>U</v>
          </cell>
          <cell r="D9536">
            <v>784.54</v>
          </cell>
        </row>
        <row r="9537">
          <cell r="A9537" t="str">
            <v>ED-48153</v>
          </cell>
          <cell r="B9537" t="str">
            <v>REVESTIMENTO DE POÇO COM ANÉIS DE CONCRETO, D = 1,20 M</v>
          </cell>
          <cell r="C9537" t="str">
            <v>U</v>
          </cell>
          <cell r="D9537">
            <v>887.02</v>
          </cell>
        </row>
        <row r="9538">
          <cell r="A9538" t="str">
            <v>ED-48145</v>
          </cell>
          <cell r="B9538" t="str">
            <v>FILTROS ANAERÓBICOS COM DIÂMETRO 250 CM E PROFUNDIDADE ÚTIL DE 160 CM, INSTALADOS, INCLUSIVE BOTA FORA DE MATERIAL ESCAVADO</v>
          </cell>
          <cell r="C9538" t="str">
            <v>U</v>
          </cell>
          <cell r="D9538">
            <v>4693.11</v>
          </cell>
        </row>
        <row r="9539">
          <cell r="A9539" t="str">
            <v>ED-48146</v>
          </cell>
          <cell r="B9539" t="str">
            <v>FOSSA SÉPTICA PARA 1500 L/DIA, DE CONCRETO, INSTALADA (15 PESSOAS), INCLUSIVE BOTA FORA DE MATERIAL ESCAVADO</v>
          </cell>
          <cell r="C9539" t="str">
            <v>U</v>
          </cell>
          <cell r="D9539">
            <v>1564.4</v>
          </cell>
        </row>
        <row r="9540">
          <cell r="A9540" t="str">
            <v>ED-48147</v>
          </cell>
          <cell r="B9540" t="str">
            <v>FOSSA SÉPTICA PARA 2250 L/DIA, DE CONCRETO, INSTALADA (30 PESSOAS), INCLUSIVE BOTA FORA DE MATERIAL ESCAVADO</v>
          </cell>
          <cell r="C9540" t="str">
            <v>U</v>
          </cell>
          <cell r="D9540">
            <v>2221.06</v>
          </cell>
        </row>
        <row r="9541">
          <cell r="A9541" t="str">
            <v>ED-48148</v>
          </cell>
          <cell r="B9541" t="str">
            <v>FOSSA SÉPTICA PARA 3000 L/DIA, DE CONCRETO, INSTALADA (40 PESSOAS), INCLUSIVE BOTA FORA DE MATERIAL ESCAVADO</v>
          </cell>
          <cell r="C9541" t="str">
            <v>U</v>
          </cell>
          <cell r="D9541">
            <v>2556.31</v>
          </cell>
        </row>
        <row r="9542">
          <cell r="A9542" t="str">
            <v>ED-48149</v>
          </cell>
          <cell r="B9542" t="str">
            <v>FOSSA SÉPTICA PARA 3750 L/DIA, DE CONCRETO, INSTALADA (100 PESSOAS), INCLUSIVE BOTA FORA DE MATERIAL ESCAVADO</v>
          </cell>
          <cell r="C9542" t="str">
            <v>U</v>
          </cell>
          <cell r="D9542">
            <v>2898.89</v>
          </cell>
        </row>
        <row r="9543">
          <cell r="A9543" t="str">
            <v>ED-48552</v>
          </cell>
          <cell r="B9543" t="str">
            <v>CANALETA PARA DRENAGEM, PRÉ-MOLDADA, TIPO MEIA CANA, DIÂMETRO 30CM, EXCLUSIVE TAMPA, INCLUSIVE ASSENTAMENTO EM ARGAMASSA, TRAÇO 1:3 (CIMENTO E AREIA), ESCAVAÇÃO, TRANSPORTE E RETIRADA DO MATERIAL ESCAVADO (EM CAÇAMBA)</v>
          </cell>
          <cell r="C9543" t="str">
            <v>m</v>
          </cell>
          <cell r="D9543">
            <v>62.73</v>
          </cell>
        </row>
        <row r="9544">
          <cell r="A9544" t="str">
            <v>ED-48553</v>
          </cell>
          <cell r="B9544" t="str">
            <v>CANALETA PARA DRENAGEM, PRÉ-MOLDADA, TIPO MEIA CANA, DIÂMETRO 40CM, EXCLUSIVE TAMPA, INCLUSIVE ASSENTAMENTO EM ARGAMASSA, TRAÇO 1:3 (CIMENTO E AREIA), ESCAVAÇÃO, TRANSPORTE E RETIRADA DO MATERIAL ESCAVADO (EM CAÇAMBA)</v>
          </cell>
          <cell r="C9544" t="str">
            <v>m</v>
          </cell>
          <cell r="D9544">
            <v>83.46</v>
          </cell>
        </row>
        <row r="9545">
          <cell r="A9545" t="str">
            <v>ED-48554</v>
          </cell>
          <cell r="B9545" t="str">
            <v>CANALETA PARA DRENAGEM, PRÉ-MOLDADA, TIPO MEIA CANA, DIÂMETRO 50CM, EXCLUSIVE TAMPA, INCLUSIVE ASSENTAMENTO EM ARGAMASSA, TRAÇO 1:3 (CIMENTO E AREIA), ESCAVAÇÃO, TRANSPORTE E RETIRADA DO MATERIAL ESCAVADO (EM CAÇAMBA)</v>
          </cell>
          <cell r="C9545" t="str">
            <v>m</v>
          </cell>
          <cell r="D9545">
            <v>113.53</v>
          </cell>
        </row>
        <row r="9546">
          <cell r="A9546" t="str">
            <v>ED-48555</v>
          </cell>
          <cell r="B9546" t="str">
            <v>CANALETA PARA DRENAGEM, PRÉ-MOLDADA, TIPO MEIA CANA, DIÂMETRO 60CM, EXCLUSIVE TAMPA, INCLUSIVE ASSENTAMENTO EM ARGAMASSA, TRAÇO 1:3 (CIMENTO E AREIA), ESCAVAÇÃO, TRANSPORTE E RETIRADA DO MATERIAL ESCAVADO (EM CAÇAMBA)</v>
          </cell>
          <cell r="C9546" t="str">
            <v>m</v>
          </cell>
          <cell r="D9546">
            <v>141.34</v>
          </cell>
        </row>
        <row r="9547">
          <cell r="A9547" t="str">
            <v>ED-48562</v>
          </cell>
          <cell r="B9547" t="str">
            <v>CANALETA SANITÁRIA, SEÇÃO 5X8CM, EM ARGAMASSA, TRAÇO 1:3 (CIMENTO E AREIA) COM ADITIVO IMPERMEABILIZANTE, EXCLUSIVE TAMPA, INCLUSIVE CORTE NO PISO, TRANSPORTE E RETIRADA DO MATERIAL DEMOLIDO (EM CAÇAMBA)</v>
          </cell>
          <cell r="C9547" t="str">
            <v>m</v>
          </cell>
          <cell r="D9547">
            <v>28.91</v>
          </cell>
        </row>
        <row r="9548">
          <cell r="A9548" t="str">
            <v>ED-14720</v>
          </cell>
          <cell r="B9548" t="str">
            <v>CANALETA PARA DRENAGEM, EM CONCRETO COM FCK 15MPA, MOLDADA IN LOCO, SEÇÃO 15X15CM, FORMA EM CONTRA BARRANCO, EXCLUSIVE TAMPA, INCLUSIVE ESCAVAÇÃO, REATERRO COM TRANSPORTE E RETIRADA DO MATERIAL ESCAVADO (EM CAÇAMBA)</v>
          </cell>
          <cell r="C9548" t="str">
            <v>m</v>
          </cell>
          <cell r="D9548">
            <v>61.14</v>
          </cell>
        </row>
        <row r="9549">
          <cell r="A9549" t="str">
            <v>ED-14740</v>
          </cell>
          <cell r="B9549" t="str">
            <v>CANALETA PARA DRENAGEM, EM CONCRETO COM FCK 15MPA, MOLDADA IN LOCO, SEÇÃO 15X15CM, FORMA EM MADEIRA, EXCLUSIVE TAMPA, INCLUSIVE ESCAVAÇÃO, REATERRO COM TRANSPORTE E RETIRADA DO MATERIAL ESCAVADO (EM CAÇAMBA)</v>
          </cell>
          <cell r="C9549" t="str">
            <v>m</v>
          </cell>
          <cell r="D9549">
            <v>110.88</v>
          </cell>
        </row>
        <row r="9550">
          <cell r="A9550" t="str">
            <v>ED-14721</v>
          </cell>
          <cell r="B9550" t="str">
            <v>CANALETA PARA DRENAGEM, EM CONCRETO COM FCK 15MPA, MOLDADA IN LOCO, SEÇÃO 20X20CM, FORMA EM CONTRA BARRANCO, EXCLUSIVE TAMPA, INCLUSIVE ESCAVAÇÃO, REATERRO COM TRANSPORTE E RETIRADA DO MATERIAL ESCAVADO (EM CAÇAMBA)</v>
          </cell>
          <cell r="C9550" t="str">
            <v>m</v>
          </cell>
          <cell r="D9550">
            <v>78.74</v>
          </cell>
        </row>
        <row r="9551">
          <cell r="A9551" t="str">
            <v>ED-14741</v>
          </cell>
          <cell r="B9551" t="str">
            <v>CANALETA PARA DRENAGEM, EM CONCRETO COM FCK 15MPA, MOLDADA IN LOCO, SEÇÃO 20X20CM, FORMA EM MADEIRA, EXCLUSIVE TAMPA, INCLUSIVE ESCAVAÇÃO, REATERRO COM TRANSPORTE E RETIRADA DO MATERIAL ESCAVADO (EM CAÇAMBA)</v>
          </cell>
          <cell r="C9551" t="str">
            <v>m</v>
          </cell>
          <cell r="D9551">
            <v>136.51</v>
          </cell>
        </row>
        <row r="9552">
          <cell r="A9552" t="str">
            <v>ED-14725</v>
          </cell>
          <cell r="B9552" t="str">
            <v>CANALETA PARA DRENAGEM, EM CONCRETO COM FCK 15MPA, MOLDADA IN LOCO, SEÇÃO 30X20CM, FORMA EM CONTRA BARRANCO, COM GRELHA EM BARRA REDONDA DN 12,5MM (1/2") E REQUADRO EM BARRA REDONDA DN 20MM (3/4") COM UMA (1) DEMÃO DE FUNDO ANTICORROSIVO E DUAS (2) DEMÃOS DE PINTURA ESMALTE, INCLUSIVE ESCAVAÇÃO, REATERRO COM TRANSPORTE E RETIRADA DO MATERIAL ESCAVADO (EM CAÇAMBA)</v>
          </cell>
          <cell r="C9552" t="str">
            <v>m</v>
          </cell>
          <cell r="D9552">
            <v>305.53</v>
          </cell>
        </row>
        <row r="9553">
          <cell r="A9553" t="str">
            <v>ED-14726</v>
          </cell>
          <cell r="B9553" t="str">
            <v>CANALETA PARA DRENAGEM, EM CONCRETO COM FCK 15MPA, MOLDADA IN LOCO, SEÇÃO 30X20CM, FORMA EM CONTRA BARRANCO, COM TAMPA EM CONCRETO  PARA TRÂNSITO DE PEDESTRE, INCLUSIVE ESCAVAÇÃO, REATERRO COM TRANSPORTE E RETIRADA DO MATERIAL ESCAVADO (EM CAÇAMBA)</v>
          </cell>
          <cell r="C9553" t="str">
            <v>m</v>
          </cell>
          <cell r="D9553">
            <v>146.85</v>
          </cell>
        </row>
        <row r="9554">
          <cell r="A9554" t="str">
            <v>ED-14728</v>
          </cell>
          <cell r="B9554" t="str">
            <v>CANALETA PARA DRENAGEM, EM CONCRETO COM FCK 15MPA, MOLDADA IN LOCO, SEÇÃO 30X20CM, FORMA EM CONTRA BARRANCO, EXCLUSIVE TAMPA, INCLUSIVE ESCAVAÇÃO, REATERRO COM TRANSPORTE E RETIRADA DO MATERIAL ESCAVADO (EM CAÇAMBA)</v>
          </cell>
          <cell r="C9554" t="str">
            <v>m</v>
          </cell>
          <cell r="D9554">
            <v>104.62</v>
          </cell>
        </row>
        <row r="9555">
          <cell r="A9555" t="str">
            <v>ED-14746</v>
          </cell>
          <cell r="B9555" t="str">
            <v>CANALETA PARA DRENAGEM, EM CONCRETO COM FCK 15MPA, MOLDADA IN LOCO, SEÇÃO 30X20CM, FORMA EM MADEIRA, COM GRELHA EM BARRA REDONDA DN 12,5MM (1/2") E REQUADRO EM BARRA REDONDA DN 20MM (3/4") COM UMA (1) DEMÃO DE FUNDO ANTICORROSIVO E DUAS (2) DEMÃOS DE PINTURA ESMALTE, INCLUSIVE ESCAVAÇÃO, REATERRO COM TRANSPORTE E RETIRADA DO MATERIAL ESCAVADO (EM CAÇAMBA)</v>
          </cell>
          <cell r="C9555" t="str">
            <v>m</v>
          </cell>
          <cell r="D9555">
            <v>379.41</v>
          </cell>
        </row>
        <row r="9556">
          <cell r="A9556" t="str">
            <v>ED-14747</v>
          </cell>
          <cell r="B9556" t="str">
            <v>CANALETA PARA DRENAGEM, EM CONCRETO COM FCK 15MPA, MOLDADA IN LOCO, SEÇÃO 30X20CM, FORMA EM MADEIRA, COM TAMPA EM CONCRETO PARA TRÂNSITO DE PEDESTRE, INCLUSIVE ESCAVAÇÃO, REATERRO COM TRANSPORTE E RETIRADA DO MATERIAL ESCAVADO (EM CAÇAMBA)</v>
          </cell>
          <cell r="C9556" t="str">
            <v>m</v>
          </cell>
          <cell r="D9556">
            <v>220.73</v>
          </cell>
        </row>
        <row r="9557">
          <cell r="A9557" t="str">
            <v>ED-14748</v>
          </cell>
          <cell r="B9557" t="str">
            <v>CANALETA PARA DRENAGEM, EM CONCRETO COM FCK 15MPA, MOLDADA IN LOCO, SEÇÃO 30X20CM, FORMA EM MADEIRA, EXCLUSIVE TAMPA, INCLUSIVE ESCAVAÇÃO, REATERRO COM TRANSPORTE E RETIRADA DO MATERIAL ESCAVADO (EM CAÇAMBA)</v>
          </cell>
          <cell r="C9557" t="str">
            <v>m</v>
          </cell>
          <cell r="D9557">
            <v>430.39</v>
          </cell>
        </row>
        <row r="9558">
          <cell r="A9558" t="str">
            <v>ED-14718</v>
          </cell>
          <cell r="B9558" t="str">
            <v>CANALETA PARA DRENAGEM, EM CONCRETO COM FCK 15MPA, MOLDADA IN LOCO, SEÇÃO 30X30CM, FORMA EM CONTRA BARRANCO, COM GRELHA EM BARRA REDONDA DN 12,5MM (1/2") E REQUADRO EM BARRA REDONDA DN 20MM (3/4") COM UMA (1) DEMÃO DE FUNDO ANTICORROSIVO E DUAS (2) DEMÃOS DE PINTURA ESMALTE, INCLUSIVE ESCAVAÇÃO, REATERRO COM TRANSPORTE E RETIRADA DO MATERIAL ESCAVADO (EM CAÇAMBA)</v>
          </cell>
          <cell r="C9558" t="str">
            <v>m</v>
          </cell>
          <cell r="D9558">
            <v>316.47</v>
          </cell>
        </row>
        <row r="9559">
          <cell r="A9559" t="str">
            <v>ED-14719</v>
          </cell>
          <cell r="B9559" t="str">
            <v>CANALETA PARA DRENAGEM, EM CONCRETO COM FCK 15MPA, MOLDADA IN LOCO, SEÇÃO 30X30CM, FORMA EM CONTRA BARRANCO, COM TAMPA EM CONCRETO  PARA TRÂNSITO DE PEDESTRE, INCLUSIVE ESCAVAÇÃO, REATERRO COM TRANSPORTE E RETIRADA DO MATERIAL ESCAVADO (EM CAÇAMBA)</v>
          </cell>
          <cell r="C9559" t="str">
            <v>m</v>
          </cell>
          <cell r="D9559">
            <v>157.79</v>
          </cell>
        </row>
        <row r="9560">
          <cell r="A9560" t="str">
            <v>ED-14722</v>
          </cell>
          <cell r="B9560" t="str">
            <v>CANALETA PARA DRENAGEM, EM CONCRETO COM FCK 15MPA, MOLDADA IN LOCO, SEÇÃO 30X30CM, FORMA EM CONTRA BARRANCO, EXCLUSIVE TAMPA, INCLUSIVE ESCAVAÇÃO, REATERRO COM TRANSPORTE E RETIRADA DO MATERIAL ESCAVADO (EM CAÇAMBA)</v>
          </cell>
          <cell r="C9560" t="str">
            <v>m</v>
          </cell>
          <cell r="D9560">
            <v>115.56</v>
          </cell>
        </row>
        <row r="9561">
          <cell r="A9561" t="str">
            <v>ED-14737</v>
          </cell>
          <cell r="B9561" t="str">
            <v>CANALETA PARA DRENAGEM, EM CONCRETO COM FCK 15MPA, MOLDADA IN LOCO, SEÇÃO 30X30CM, FORMA EM MADEIRA, COM GRELHA EM BARRA REDONDA DN 12,5MM (1/2") E REQUADRO EM BARRA REDONDA DN 20MM (3/4") COM UMA (1) DEMÃO DE FUNDO ANTICORROSIVO E DUAS (2) DEMÃOS DE PINTURA ESMALTE, INCLUSIVE ESCAVAÇÃO, REATERRO COM TRANSPORTE E RETIRADA DO MATERIAL ESCAVADO (EM CAÇAMBA)</v>
          </cell>
          <cell r="C9561" t="str">
            <v>m</v>
          </cell>
          <cell r="D9561">
            <v>390.34</v>
          </cell>
        </row>
        <row r="9562">
          <cell r="A9562" t="str">
            <v>ED-14739</v>
          </cell>
          <cell r="B9562" t="str">
            <v>CANALETA PARA DRENAGEM, EM CONCRETO COM FCK 15MPA, MOLDADA IN LOCO, SEÇÃO 30X30CM, FORMA EM MADEIRA, COM TAMPA EM CONCRETO  PARA TRÂNSITO DE PEDESTRE, INCLUSIVE ESCAVAÇÃO, REATERRO COM TRANSPORTE E RETIRADA DO MATERIAL ESCAVADO (EM CAÇAMBA)</v>
          </cell>
          <cell r="C9562" t="str">
            <v>m</v>
          </cell>
          <cell r="D9562">
            <v>231.66</v>
          </cell>
        </row>
        <row r="9563">
          <cell r="A9563" t="str">
            <v>ED-14742</v>
          </cell>
          <cell r="B9563" t="str">
            <v>CANALETA PARA DRENAGEM, EM CONCRETO COM FCK 15MPA, MOLDADA IN LOCO, SEÇÃO 30X30CM, FORMA EM MADEIRA, EXCLUSIVE TAMPA, INCLUSIVE ESCAVAÇÃO, REATERRO COM TRANSPORTE E RETIRADA DO MATERIAL ESCAVADO (EM CAÇAMBA)</v>
          </cell>
          <cell r="C9563" t="str">
            <v>m</v>
          </cell>
          <cell r="D9563">
            <v>189.43</v>
          </cell>
        </row>
        <row r="9564">
          <cell r="A9564" t="str">
            <v>ED-14581</v>
          </cell>
          <cell r="B9564" t="str">
            <v>CANALETA PARA DRENAGEM, EM CONCRETO COM FCK 15MPA, MOLDADA IN LOCO, SEÇÃO 40X40CM, FORMA EM CONTRA BARRANCO, EXCLUSIVE TAMPA, INCLUSIVE ESCAVAÇÃO, REATERRO COM TRANSPORTE E RETIRADA DO MATERIAL ESCAVADO (EM CAÇAMBA)</v>
          </cell>
          <cell r="C9564" t="str">
            <v>m</v>
          </cell>
          <cell r="D9564">
            <v>248.8</v>
          </cell>
        </row>
        <row r="9565">
          <cell r="A9565" t="str">
            <v>ED-14743</v>
          </cell>
          <cell r="B9565" t="str">
            <v>CANALETA PARA DRENAGEM, EM CONCRETO COM FCK 15MPA, MOLDADA IN LOCO, SEÇÃO 40X40CM, FORMA EM MADEIRA, EXCLUSIVE TAMPA, INCLUSIVE ESCAVAÇÃO, REATERRO COM TRANSPORTE E RETIRADA DO MATERIAL ESCAVADO (EM CAÇAMBA)</v>
          </cell>
          <cell r="C9565" t="str">
            <v>m</v>
          </cell>
          <cell r="D9565">
            <v>332.91</v>
          </cell>
        </row>
        <row r="9566">
          <cell r="A9566" t="str">
            <v>ED-14723</v>
          </cell>
          <cell r="B9566" t="str">
            <v>CANALETA PARA DRENAGEM, EM CONCRETO COM FCK 15MPA, MOLDADA IN LOCO, SEÇÃO 60X60CM, FORMA EM CONTRA BARRANCO, EXCLUSIVE TAMPA, INCLUSIVE ESCAVAÇÃO, REATERRO COM TRANSPORTE E RETIRADA DO MATERIAL ESCAVADO (EM CAÇAMBA)</v>
          </cell>
          <cell r="C9566" t="str">
            <v>m</v>
          </cell>
          <cell r="D9566">
            <v>408.91</v>
          </cell>
        </row>
        <row r="9567">
          <cell r="A9567" t="str">
            <v>ED-14744</v>
          </cell>
          <cell r="B9567" t="str">
            <v>CANALETA PARA DRENAGEM, EM CONCRETO COM FCK 15MPA, MOLDADA IN LOCO, SEÇÃO 60X60CM, FORMA EM MADEIRA, EXCLUSIVE TAMPA, INCLUSIVE ESCAVAÇÃO, REATERRO COM TRANSPORTE E RETIRADA DO MATERIAL ESCAVADO (EM CAÇAMBA)</v>
          </cell>
          <cell r="C9567" t="str">
            <v>m</v>
          </cell>
          <cell r="D9567">
            <v>545.21</v>
          </cell>
        </row>
        <row r="9568">
          <cell r="A9568" t="str">
            <v>ED-14724</v>
          </cell>
          <cell r="B9568" t="str">
            <v>CANALETA PARA DRENAGEM, EM CONCRETO COM FCK 15MPA, MOLDADA IN LOCO, SEÇÃO 90X90CM, FORMA EM CONTRA BARRANCO, EXCLUSIVE TAMPA, INCLUSIVE ESCAVAÇÃO, REATERRO COM TRANSPORTE E RETIRADA DO MATERIAL ESCAVADO (EM CAÇAMBA)</v>
          </cell>
          <cell r="C9568" t="str">
            <v>m</v>
          </cell>
          <cell r="D9568">
            <v>777.29</v>
          </cell>
        </row>
        <row r="9569">
          <cell r="A9569" t="str">
            <v>ED-14745</v>
          </cell>
          <cell r="B9569" t="str">
            <v>CANALETA PARA DRENAGEM, EM CONCRETO COM FCK 15MPA, MOLDADA IN LOCO, SEÇÃO 90X90CM, FORMA EM MADEIRA, EXCLUSIVE TAMPA, INCLUSIVE ESCAVAÇÃO, REATERRO COM TRANSPORTE E RETIRADA DO MATERIAL ESCAVADO (EM CAÇAMBA)</v>
          </cell>
          <cell r="C9569" t="str">
            <v>m</v>
          </cell>
          <cell r="D9569">
            <v>969.96</v>
          </cell>
        </row>
        <row r="9570">
          <cell r="A9570" t="str">
            <v>ED-48669</v>
          </cell>
          <cell r="B9570" t="str">
            <v>FORNECIMENTO E ASSENTAMENTO DE TUBO PVC RÍGIDO, DRENAGEM/PLUVIAL, PBV - SÉRIE NORMAL, DN 100 MM (4"), INCLUSIVE CONEXÕES</v>
          </cell>
          <cell r="C9570" t="str">
            <v>m</v>
          </cell>
          <cell r="D9570">
            <v>43.98</v>
          </cell>
        </row>
        <row r="9571">
          <cell r="A9571" t="str">
            <v>ED-48670</v>
          </cell>
          <cell r="B9571" t="str">
            <v>FORNECIMENTO E ASSENTAMENTO DE TUBO PVC RÍGIDO, DRENAGEM/PLUVIAL, PBV - SÉRIE NORMAL, DN 150 MM (6"), INCLUSIVE CONEXÕES</v>
          </cell>
          <cell r="C9571" t="str">
            <v>m</v>
          </cell>
          <cell r="D9571">
            <v>72.04</v>
          </cell>
        </row>
        <row r="9572">
          <cell r="A9572" t="str">
            <v>ED-48671</v>
          </cell>
          <cell r="B9572" t="str">
            <v>FORNECIMENTO E ASSENTAMENTO DE TUBO PVC RÍGIDO, DRENAGEM/PLUVIAL, PBV - SÉRIE NORMAL, DN 200 MM (8"), INCLUSIVE CONEXÕES</v>
          </cell>
          <cell r="C9572" t="str">
            <v>m</v>
          </cell>
          <cell r="D9572">
            <v>160.19</v>
          </cell>
        </row>
        <row r="9573">
          <cell r="A9573" t="str">
            <v>ED-48667</v>
          </cell>
          <cell r="B9573" t="str">
            <v>FORNECIMENTO E ASSENTAMENTO DE TUBO PVC RÍGIDO, DRENAGEM/PLUVIAL, PBV - SÉRIE NORMAL, DN 50 MM (2"), INCLUSIVE CONEXÕES</v>
          </cell>
          <cell r="C9573" t="str">
            <v>m</v>
          </cell>
          <cell r="D9573">
            <v>29.59</v>
          </cell>
        </row>
        <row r="9574">
          <cell r="A9574" t="str">
            <v>ED-48668</v>
          </cell>
          <cell r="B9574" t="str">
            <v>FORNECIMENTO E ASSENTAMENTO DE TUBO PVC RÍGIDO, DRENAGEM/PLUVIAL, PBV - SÉRIE NORMAL, DN 75 MM (3"), INCLUSIVE CONEXÕES</v>
          </cell>
          <cell r="C9574" t="str">
            <v>m</v>
          </cell>
          <cell r="D9574">
            <v>40.07</v>
          </cell>
        </row>
        <row r="9575">
          <cell r="A9575" t="str">
            <v>ED-48689</v>
          </cell>
          <cell r="B9575" t="str">
            <v>FORNECIMENTO E ASSENTAMENTO DE TUBO PVC FLEXÍVEL CORRUGADO, PERFURADO, DN 100 MM (4"), PARA DRENAGEM</v>
          </cell>
          <cell r="C9575" t="str">
            <v>m</v>
          </cell>
          <cell r="D9575">
            <v>19.55</v>
          </cell>
        </row>
        <row r="9576">
          <cell r="A9576" t="str">
            <v>ED-48688</v>
          </cell>
          <cell r="B9576" t="str">
            <v>FORNECIMENTO E ASSENTAMENTO DE TUBO PVC FLEXÍVEL CORRUGADO, PERFURADO, DN 65 MM (2.1/2"), PARA DRENAGEM</v>
          </cell>
          <cell r="C9576" t="str">
            <v>m</v>
          </cell>
          <cell r="D9576">
            <v>13.87</v>
          </cell>
        </row>
        <row r="9577">
          <cell r="A9577" t="str">
            <v>ED-48690</v>
          </cell>
          <cell r="B9577" t="str">
            <v>FORNECIMENTO E ASSENTAMENTO DE TUBO PVC RÍGIDO CORRUGADO, PERFURADO, DN 160 MM (6"), PARA DRENAGEM</v>
          </cell>
          <cell r="C9577" t="str">
            <v>m</v>
          </cell>
          <cell r="D9577">
            <v>23.19</v>
          </cell>
        </row>
        <row r="9578">
          <cell r="A9578" t="str">
            <v>ED-48687</v>
          </cell>
          <cell r="B9578" t="str">
            <v>TUBO DE CONCRETO para dreno simples ou poroso, Ø 150 mm</v>
          </cell>
          <cell r="C9578" t="str">
            <v>m</v>
          </cell>
          <cell r="D9578">
            <v>51.4</v>
          </cell>
        </row>
        <row r="9579">
          <cell r="A9579" t="str">
            <v>ED-48675</v>
          </cell>
          <cell r="B9579" t="str">
            <v>TUBO DE CONCRETO SIMPLES, CLASSE PS1, DIÂMETRO 300MM, INCLUSIVE FORNECIMENTO, ASSENTAMENTO E REJUNTAMENTO, EXCLUSIVE ESCAVAÇÃO</v>
          </cell>
          <cell r="C9579" t="str">
            <v>m</v>
          </cell>
          <cell r="D9579">
            <v>66.66</v>
          </cell>
        </row>
        <row r="9580">
          <cell r="A9580" t="str">
            <v>ED-48676</v>
          </cell>
          <cell r="B9580" t="str">
            <v>TUBO DE CONCRETO SIMPLES, CLASSE PS1, DIÂMETRO 400MM, INCLUSIVE FORNECIMENTO, ASSENTAMENTO E REJUNTAMENTO, EXCLUSIVE ESCAVAÇÃO</v>
          </cell>
          <cell r="C9580" t="str">
            <v>m</v>
          </cell>
          <cell r="D9580">
            <v>91.07</v>
          </cell>
        </row>
        <row r="9581">
          <cell r="A9581" t="str">
            <v>ED-48677</v>
          </cell>
          <cell r="B9581" t="str">
            <v>TUBO DE CONCRETO SIMPLES, CLASSE PS1, DIÂMETRO 500MM, INCLUSIVE FORNECIMENTO, ASSENTAMENTO E REJUNTAMENTO, EXCLUSIVE ESCAVAÇÃO</v>
          </cell>
          <cell r="C9581" t="str">
            <v>m</v>
          </cell>
          <cell r="D9581">
            <v>103.38</v>
          </cell>
        </row>
        <row r="9582">
          <cell r="A9582" t="str">
            <v>ED-48678</v>
          </cell>
          <cell r="B9582" t="str">
            <v>TUBO DE CONCRETO SIMPLES, CLASSE PS1, DIÂMETRO 600MM, INCLUSIVE FORNECIMENTO, ASSENTAMENTO E REJUNTAMENTO, EXCLUSIVE ESCAVAÇÃO</v>
          </cell>
          <cell r="C9582" t="str">
            <v>m</v>
          </cell>
          <cell r="D9582">
            <v>128.45</v>
          </cell>
        </row>
        <row r="9583">
          <cell r="A9583" t="str">
            <v>ED-48684</v>
          </cell>
          <cell r="B9583" t="str">
            <v>TUBO DE CONCRETO ARMADO, CLASSE PA1, DIÂMETRO 1000MM, INCLUSIVE FORNECIMENTO, ASSENTAMENTO E REJUNTAMENTO, EXCLUSIVE ESCAVAÇÃO</v>
          </cell>
          <cell r="C9583" t="str">
            <v>m</v>
          </cell>
          <cell r="D9583">
            <v>452.27</v>
          </cell>
        </row>
        <row r="9584">
          <cell r="A9584" t="str">
            <v>ED-48685</v>
          </cell>
          <cell r="B9584" t="str">
            <v>TUBO DE CONCRETO ARMADO, CLASSE PA1, DIÂMETRO 1200MM, INCLUSIVE FORNECIMENTO, ASSENTAMENTO E REJUNTAMENTO, EXCLUSIVE ESCAVAÇÃO</v>
          </cell>
          <cell r="C9584" t="str">
            <v>m</v>
          </cell>
          <cell r="D9584">
            <v>656.99</v>
          </cell>
        </row>
        <row r="9585">
          <cell r="A9585" t="str">
            <v>ED-48686</v>
          </cell>
          <cell r="B9585" t="str">
            <v>TUBO DE CONCRETO ARMADO, CLASSE PA1, DIÂMETRO 1500MM, INCLUSIVE FORNECIMENTO, ASSENTAMENTO E REJUNTAMENTO, EXCLUSIVE ESCAVAÇÃO</v>
          </cell>
          <cell r="C9585" t="str">
            <v>m</v>
          </cell>
          <cell r="D9585">
            <v>918.88</v>
          </cell>
        </row>
        <row r="9586">
          <cell r="A9586" t="str">
            <v>ED-48680</v>
          </cell>
          <cell r="B9586" t="str">
            <v>TUBO DE CONCRETO ARMADO, CLASSE PA1, DIÂMETRO 400MM, INCLUSIVE FORNECIMENTO, ASSENTAMENTO E REJUNTAMENTO, EXCLUSIVE ESCAVAÇÃO
</v>
          </cell>
          <cell r="C9586" t="str">
            <v>m</v>
          </cell>
          <cell r="D9586">
            <v>121.23</v>
          </cell>
        </row>
        <row r="9587">
          <cell r="A9587" t="str">
            <v>ED-48681</v>
          </cell>
          <cell r="B9587" t="str">
            <v>TUBO DE CONCRETO ARMADO, CLASSE PA1, DIÂMETRO 500MM, INCLUSIVE FORNECIMENTO, ASSENTAMENTO E REJUNTAMENTO, EXCLUSIVE ESCAVAÇÃO</v>
          </cell>
          <cell r="C9587" t="str">
            <v>m</v>
          </cell>
          <cell r="D9587">
            <v>143.97</v>
          </cell>
        </row>
        <row r="9588">
          <cell r="A9588" t="str">
            <v>ED-48682</v>
          </cell>
          <cell r="B9588" t="str">
            <v>TUBO DE CONCRETO ARMADO, CLASSE PA1, DIÂMETRO 600MM, INCLUSIVE FORNECIMENTO, ASSENTAMENTO E REJUNTAMENTO, EXCLUSIVE ESCAVAÇÃO</v>
          </cell>
          <cell r="C9588" t="str">
            <v>m</v>
          </cell>
          <cell r="D9588">
            <v>184.74</v>
          </cell>
        </row>
        <row r="9589">
          <cell r="A9589" t="str">
            <v>ED-48683</v>
          </cell>
          <cell r="B9589" t="str">
            <v>TUBO DE CONCRETO ARMADO, CLASSE PA1, DIÂMETRO 800MM, INCLUSIVE FORNECIMENTO, ASSENTAMENTO E REJUNTAMENTO, EXCLUSIVE ESCAVAÇÃO</v>
          </cell>
          <cell r="C9589" t="str">
            <v>m</v>
          </cell>
          <cell r="D9589">
            <v>304.58</v>
          </cell>
        </row>
        <row r="9590">
          <cell r="A9590" t="str">
            <v>ED-48611</v>
          </cell>
          <cell r="B9590" t="str">
            <v>ALA DE GALERIA CELULAR B = 1,20 M, EXCLUSIVE BOTA FORA</v>
          </cell>
          <cell r="C9590" t="str">
            <v>m</v>
          </cell>
          <cell r="D9590">
            <v>7484.47</v>
          </cell>
        </row>
        <row r="9591">
          <cell r="A9591" t="str">
            <v>ED-48612</v>
          </cell>
          <cell r="B9591" t="str">
            <v>ALA DE GALERIA CELULAR B = 1,30 M, EXCLUSIVE BOTA FORA</v>
          </cell>
          <cell r="C9591" t="str">
            <v>m</v>
          </cell>
          <cell r="D9591">
            <v>7774.84</v>
          </cell>
        </row>
        <row r="9592">
          <cell r="A9592" t="str">
            <v>ED-48613</v>
          </cell>
          <cell r="B9592" t="str">
            <v>ALA DE GALERIA CELULAR B = 1,40 M, EXCLUSIVE BOTA FORA</v>
          </cell>
          <cell r="C9592" t="str">
            <v>m</v>
          </cell>
          <cell r="D9592">
            <v>8064.55</v>
          </cell>
        </row>
        <row r="9593">
          <cell r="A9593" t="str">
            <v>ED-48614</v>
          </cell>
          <cell r="B9593" t="str">
            <v>ALA DE GALERIA CELULAR B = 1,50 M, EXCLUSIVE BOTA FORA</v>
          </cell>
          <cell r="C9593" t="str">
            <v>m</v>
          </cell>
          <cell r="D9593">
            <v>8360.87</v>
          </cell>
        </row>
        <row r="9594">
          <cell r="A9594" t="str">
            <v>ED-48615</v>
          </cell>
          <cell r="B9594" t="str">
            <v>ALA DE GALERIA CELULAR B = 1,60 M, EXCLUSIVE BOTA FORA</v>
          </cell>
          <cell r="C9594" t="str">
            <v>m</v>
          </cell>
          <cell r="D9594">
            <v>12069.36</v>
          </cell>
        </row>
        <row r="9595">
          <cell r="A9595" t="str">
            <v>ED-48616</v>
          </cell>
          <cell r="B9595" t="str">
            <v>ALA DE GALERIA CELULAR B = 1,70 M, EXCLUSIVE BOTA FORA</v>
          </cell>
          <cell r="C9595" t="str">
            <v>m</v>
          </cell>
          <cell r="D9595">
            <v>12442.65</v>
          </cell>
        </row>
        <row r="9596">
          <cell r="A9596" t="str">
            <v>ED-48617</v>
          </cell>
          <cell r="B9596" t="str">
            <v>ALA DE GALERIA CELULAR B = 1,80 M, EXCLUSIVE BOTA FORA</v>
          </cell>
          <cell r="C9596" t="str">
            <v>m</v>
          </cell>
          <cell r="D9596">
            <v>12803.28</v>
          </cell>
        </row>
        <row r="9597">
          <cell r="A9597" t="str">
            <v>ED-48618</v>
          </cell>
          <cell r="B9597" t="str">
            <v>ALA DE GALERIA CELULAR B = 1,90 M, EXCLUSIVE BOTA FORA</v>
          </cell>
          <cell r="C9597" t="str">
            <v>m</v>
          </cell>
          <cell r="D9597">
            <v>13199.46</v>
          </cell>
        </row>
        <row r="9598">
          <cell r="A9598" t="str">
            <v>ED-48619</v>
          </cell>
          <cell r="B9598" t="str">
            <v>ALA DE GALERIA CELULAR B = 2,00 M, EXCLUSIVE BOTA FORA</v>
          </cell>
          <cell r="C9598" t="str">
            <v>m</v>
          </cell>
          <cell r="D9598">
            <v>13649.24</v>
          </cell>
        </row>
        <row r="9599">
          <cell r="A9599" t="str">
            <v>ED-48620</v>
          </cell>
          <cell r="B9599" t="str">
            <v>ALA DE GALERIA CELULAR B = 2,10 M, EXCLUSIVE BOTA FORA</v>
          </cell>
          <cell r="C9599" t="str">
            <v>m</v>
          </cell>
          <cell r="D9599">
            <v>14119.97</v>
          </cell>
        </row>
        <row r="9600">
          <cell r="A9600" t="str">
            <v>ED-48621</v>
          </cell>
          <cell r="B9600" t="str">
            <v>ALA DE GALERIA CELULAR B = 2,20 M, EXCLUSIVE BOTA FORA</v>
          </cell>
          <cell r="C9600" t="str">
            <v>m</v>
          </cell>
          <cell r="D9600">
            <v>14554.22</v>
          </cell>
        </row>
        <row r="9601">
          <cell r="A9601" t="str">
            <v>ED-48622</v>
          </cell>
          <cell r="B9601" t="str">
            <v>ALA DE GALERIA CELULAR B = 2,30 M, EXCLUSIVE BOTA FORA</v>
          </cell>
          <cell r="C9601" t="str">
            <v>m</v>
          </cell>
          <cell r="D9601">
            <v>15115.86</v>
          </cell>
        </row>
        <row r="9602">
          <cell r="A9602" t="str">
            <v>ED-48623</v>
          </cell>
          <cell r="B9602" t="str">
            <v>ALA DE GALERIA CELULAR B = 2,40 M, EXCLUSIVE BOTA FORA</v>
          </cell>
          <cell r="C9602" t="str">
            <v>m</v>
          </cell>
          <cell r="D9602">
            <v>15553</v>
          </cell>
        </row>
        <row r="9603">
          <cell r="A9603" t="str">
            <v>ED-48624</v>
          </cell>
          <cell r="B9603" t="str">
            <v>ALA DE GALERIA CELULAR B = 2,50 M, EXCLUSIVE BOTA FORA</v>
          </cell>
          <cell r="C9603" t="str">
            <v>m</v>
          </cell>
          <cell r="D9603">
            <v>16022.84</v>
          </cell>
        </row>
        <row r="9604">
          <cell r="A9604" t="str">
            <v>ED-48625</v>
          </cell>
          <cell r="B9604" t="str">
            <v>ALA DE GALERIA CELULAR B = 2,60 M, EXCLUSIVE BOTA FORA</v>
          </cell>
          <cell r="C9604" t="str">
            <v>m</v>
          </cell>
          <cell r="D9604">
            <v>16497.4</v>
          </cell>
        </row>
        <row r="9605">
          <cell r="A9605" t="str">
            <v>ED-48626</v>
          </cell>
          <cell r="B9605" t="str">
            <v>ALA DE GALERIA CELULAR B = 2,70 M, EXCLUSIVE BOTA FORA</v>
          </cell>
          <cell r="C9605" t="str">
            <v>m</v>
          </cell>
          <cell r="D9605">
            <v>16890.05</v>
          </cell>
        </row>
        <row r="9606">
          <cell r="A9606" t="str">
            <v>ED-48627</v>
          </cell>
          <cell r="B9606" t="str">
            <v>ALA DE GALERIA CELULAR B = 2,80 M, EXCLUSIVE BOTA FORA</v>
          </cell>
          <cell r="C9606" t="str">
            <v>m</v>
          </cell>
          <cell r="D9606">
            <v>17310.14</v>
          </cell>
        </row>
        <row r="9607">
          <cell r="A9607" t="str">
            <v>ED-48628</v>
          </cell>
          <cell r="B9607" t="str">
            <v>ALA DE GALERIA CELULAR B = 2,90 M, EXCLUSIVE BOTA FORA</v>
          </cell>
          <cell r="C9607" t="str">
            <v>m</v>
          </cell>
          <cell r="D9607">
            <v>17700.7</v>
          </cell>
        </row>
        <row r="9608">
          <cell r="A9608" t="str">
            <v>ED-48629</v>
          </cell>
          <cell r="B9608" t="str">
            <v>ALA DE GALERIA CELULAR B = 3,00 M, EXCLUSIVE BOTA FORA</v>
          </cell>
          <cell r="C9608" t="str">
            <v>m</v>
          </cell>
          <cell r="D9608">
            <v>18093.94</v>
          </cell>
        </row>
        <row r="9609">
          <cell r="A9609" t="str">
            <v>ED-48544</v>
          </cell>
          <cell r="B9609" t="str">
            <v>ALA DE REDE TUBULAR DN 1000, EXCLUSIVE BOTA FORA</v>
          </cell>
          <cell r="C9609" t="str">
            <v>U</v>
          </cell>
          <cell r="D9609">
            <v>1836.21</v>
          </cell>
        </row>
        <row r="9610">
          <cell r="A9610" t="str">
            <v>ED-48545</v>
          </cell>
          <cell r="B9610" t="str">
            <v>ALA DE REDE TUBULAR DN 1100, EXCLUSIVE BOTA FORA</v>
          </cell>
          <cell r="C9610" t="str">
            <v>U</v>
          </cell>
          <cell r="D9610">
            <v>2478.09</v>
          </cell>
        </row>
        <row r="9611">
          <cell r="A9611" t="str">
            <v>ED-48546</v>
          </cell>
          <cell r="B9611" t="str">
            <v>ALA DE REDE TUBULAR DN 1200, EXCLUSIVE BOTA FORA</v>
          </cell>
          <cell r="C9611" t="str">
            <v>U</v>
          </cell>
          <cell r="D9611">
            <v>2638.98</v>
          </cell>
        </row>
        <row r="9612">
          <cell r="A9612" t="str">
            <v>ED-48547</v>
          </cell>
          <cell r="B9612" t="str">
            <v>ALA DE REDE TUBULAR DN 1300, EXCLUSIVE BOTA FORA</v>
          </cell>
          <cell r="C9612" t="str">
            <v>U</v>
          </cell>
          <cell r="D9612">
            <v>3272.26</v>
          </cell>
        </row>
        <row r="9613">
          <cell r="A9613" t="str">
            <v>ED-48548</v>
          </cell>
          <cell r="B9613" t="str">
            <v>ALA DE REDE TUBULAR DN 1500, EXCLUSIVE BOTA FORA</v>
          </cell>
          <cell r="C9613" t="str">
            <v>U</v>
          </cell>
          <cell r="D9613">
            <v>3653.48</v>
          </cell>
        </row>
        <row r="9614">
          <cell r="A9614" t="str">
            <v>ED-48539</v>
          </cell>
          <cell r="B9614" t="str">
            <v>ALA DE REDE TUBULAR DN 500, EXCLUSIVE BOTA FORA</v>
          </cell>
          <cell r="C9614" t="str">
            <v>U</v>
          </cell>
          <cell r="D9614">
            <v>1169.11</v>
          </cell>
        </row>
        <row r="9615">
          <cell r="A9615" t="str">
            <v>ED-48540</v>
          </cell>
          <cell r="B9615" t="str">
            <v>ALA DE REDE TUBULAR DN 600, EXCLUSIVE BOTA FORA</v>
          </cell>
          <cell r="C9615" t="str">
            <v>U</v>
          </cell>
          <cell r="D9615">
            <v>1303.59</v>
          </cell>
        </row>
        <row r="9616">
          <cell r="A9616" t="str">
            <v>ED-48541</v>
          </cell>
          <cell r="B9616" t="str">
            <v>ALA DE REDE TUBULAR DN 700, EXCLUSIVE BOTA FORA</v>
          </cell>
          <cell r="C9616" t="str">
            <v>U</v>
          </cell>
          <cell r="D9616">
            <v>1422.69</v>
          </cell>
        </row>
        <row r="9617">
          <cell r="A9617" t="str">
            <v>ED-48542</v>
          </cell>
          <cell r="B9617" t="str">
            <v>ALA DE REDE TUBULAR DN 800, EXCLUSIVE BOTA FORA</v>
          </cell>
          <cell r="C9617" t="str">
            <v>U</v>
          </cell>
          <cell r="D9617">
            <v>1547.01</v>
          </cell>
        </row>
        <row r="9618">
          <cell r="A9618" t="str">
            <v>ED-48543</v>
          </cell>
          <cell r="B9618" t="str">
            <v>ALA DE REDE TUBULAR DN 900, EXCLUSIVE BOTA FORA</v>
          </cell>
          <cell r="C9618" t="str">
            <v>U</v>
          </cell>
          <cell r="D9618">
            <v>1685.13</v>
          </cell>
        </row>
        <row r="9619">
          <cell r="A9619" t="str">
            <v>ED-48568</v>
          </cell>
          <cell r="B9619" t="str">
            <v>CHAMINÉ DE POÇO DE VISITA TIPO "A", EM ALVENARIA COM DEGRAUS DE AÇO CA-50</v>
          </cell>
          <cell r="C9619" t="str">
            <v>m</v>
          </cell>
          <cell r="D9619">
            <v>673.27</v>
          </cell>
        </row>
        <row r="9620">
          <cell r="A9620" t="str">
            <v>ED-48569</v>
          </cell>
          <cell r="B9620" t="str">
            <v>CHAMINÉ DE POÇO DE VISITA TIPO "B", EM ANEL DE CONCRETO CA-1 COM DEGRAUS DE AÇO CA-50</v>
          </cell>
          <cell r="C9620" t="str">
            <v>m</v>
          </cell>
          <cell r="D9620">
            <v>277.4</v>
          </cell>
        </row>
        <row r="9621">
          <cell r="A9621" t="str">
            <v>ED-48636</v>
          </cell>
          <cell r="B9621" t="str">
            <v>POÇO DE VISITA PARA REDE TUBULAR TIPO A DN 1000, EXCLUSIVE ESCAVAÇÃO, REATERRO E BOTA FORA</v>
          </cell>
          <cell r="C9621" t="str">
            <v>U</v>
          </cell>
          <cell r="D9621">
            <v>2915.35</v>
          </cell>
        </row>
        <row r="9622">
          <cell r="A9622" t="str">
            <v>ED-48637</v>
          </cell>
          <cell r="B9622" t="str">
            <v>POÇO DE VISITA PARA REDE TUBULAR TIPO A DN 1100, EXCLUSIVE ESCAVAÇÃO, REATERRO E BOTA FORA</v>
          </cell>
          <cell r="C9622" t="str">
            <v>U</v>
          </cell>
          <cell r="D9622">
            <v>3509.1</v>
          </cell>
        </row>
        <row r="9623">
          <cell r="A9623" t="str">
            <v>ED-48638</v>
          </cell>
          <cell r="B9623" t="str">
            <v>POÇO DE VISITA PARA REDE TUBULAR TIPO A DN 1200, EXCLUSIVE ESCAVAÇÃO, REATERRO E BOTA FORA</v>
          </cell>
          <cell r="C9623" t="str">
            <v>U</v>
          </cell>
          <cell r="D9623">
            <v>3775.95</v>
          </cell>
        </row>
        <row r="9624">
          <cell r="A9624" t="str">
            <v>ED-48639</v>
          </cell>
          <cell r="B9624" t="str">
            <v>POÇO DE VISITA PARA REDE TUBULAR TIPO A DN 1300, EXCLUSIVE ESCAVAÇÃO, REATERRO E BOTA FORA</v>
          </cell>
          <cell r="C9624" t="str">
            <v>U</v>
          </cell>
          <cell r="D9624">
            <v>4094.91</v>
          </cell>
        </row>
        <row r="9625">
          <cell r="A9625" t="str">
            <v>ED-48640</v>
          </cell>
          <cell r="B9625" t="str">
            <v>POÇO DE VISITA PARA REDE TUBULAR TIPO A DN 1500, EXCLUSIVE ESCAVAÇÃO, REATERRO E BOTA FORA</v>
          </cell>
          <cell r="C9625" t="str">
            <v>U</v>
          </cell>
          <cell r="D9625">
            <v>4742.74</v>
          </cell>
        </row>
        <row r="9626">
          <cell r="A9626" t="str">
            <v>ED-48630</v>
          </cell>
          <cell r="B9626" t="str">
            <v>POÇO DE VISITA PARA REDE TUBULAR TIPO A DN 500, EXCLUSIVE ESCAVAÇÃO, REATERRO E BOTA FORA</v>
          </cell>
          <cell r="C9626" t="str">
            <v>U</v>
          </cell>
          <cell r="D9626">
            <v>1977.56</v>
          </cell>
        </row>
        <row r="9627">
          <cell r="A9627" t="str">
            <v>ED-48631</v>
          </cell>
          <cell r="B9627" t="str">
            <v>POÇO DE VISITA PARA REDE TUBULAR TIPO A DN 600, EXCLUSIVE ESCAVAÇÃO, REATERRO E BOTA FORA</v>
          </cell>
          <cell r="C9627" t="str">
            <v>U</v>
          </cell>
          <cell r="D9627">
            <v>2081.15</v>
          </cell>
        </row>
        <row r="9628">
          <cell r="A9628" t="str">
            <v>ED-48632</v>
          </cell>
          <cell r="B9628" t="str">
            <v>POÇO DE VISITA PARA REDE TUBULAR TIPO A DN 700, EXCLUSIVE ESCAVAÇÃO, REATERRO E BOTA FORA</v>
          </cell>
          <cell r="C9628" t="str">
            <v>U</v>
          </cell>
          <cell r="D9628">
            <v>2166.76</v>
          </cell>
        </row>
        <row r="9629">
          <cell r="A9629" t="str">
            <v>ED-48634</v>
          </cell>
          <cell r="B9629" t="str">
            <v>POÇO DE VISITA PARA REDE TUBULAR TIPO A DN 800, EXCLUSIVE ESCAVAÇÃO, REATERRO E BOTA FORA</v>
          </cell>
          <cell r="C9629" t="str">
            <v>U</v>
          </cell>
          <cell r="D9629">
            <v>2442.92</v>
          </cell>
        </row>
        <row r="9630">
          <cell r="A9630" t="str">
            <v>ED-48635</v>
          </cell>
          <cell r="B9630" t="str">
            <v>POÇO DE VISITA PARA REDE TUBULAR TIPO A DN 900, EXCLUSIVE ESCAVAÇÃO, REATERRO E BOTA FORA</v>
          </cell>
          <cell r="C9630" t="str">
            <v>U</v>
          </cell>
          <cell r="D9630">
            <v>2672.22</v>
          </cell>
        </row>
        <row r="9631">
          <cell r="A9631" t="str">
            <v>ED-48646</v>
          </cell>
          <cell r="B9631" t="str">
            <v>POÇO DE VISITA PARA REDE TUBULAR TIPO B DN 1000, EXCLUSIVE ESCAVAÇÃO, REATERRO E BOTA FORA</v>
          </cell>
          <cell r="C9631" t="str">
            <v>U</v>
          </cell>
          <cell r="D9631">
            <v>3617.89</v>
          </cell>
        </row>
        <row r="9632">
          <cell r="A9632" t="str">
            <v>ED-48647</v>
          </cell>
          <cell r="B9632" t="str">
            <v>POÇO DE VISITA PARA REDE TUBULAR TIPO B DN 1100, EXCLUSIVE ESCAVAÇÃO, REATERRO E BOTA FORA</v>
          </cell>
          <cell r="C9632" t="str">
            <v>U</v>
          </cell>
          <cell r="D9632">
            <v>3939.33</v>
          </cell>
        </row>
        <row r="9633">
          <cell r="A9633" t="str">
            <v>ED-48648</v>
          </cell>
          <cell r="B9633" t="str">
            <v>POÇO DE VISITA PARA REDE TUBULAR TIPO B DN 1200, EXCLUSIVE ESCAVAÇÃO, REATERRO E BOTA FORA</v>
          </cell>
          <cell r="C9633" t="str">
            <v>U</v>
          </cell>
          <cell r="D9633">
            <v>4257.12</v>
          </cell>
        </row>
        <row r="9634">
          <cell r="A9634" t="str">
            <v>ED-48649</v>
          </cell>
          <cell r="B9634" t="str">
            <v>POÇO DE VISITA PARA REDE TUBULAR TIPO B DN 1300, EXCLUSIVE ESCAVAÇÃO, REATERRO E BOTA FORA</v>
          </cell>
          <cell r="C9634" t="str">
            <v>U</v>
          </cell>
          <cell r="D9634">
            <v>4603.9</v>
          </cell>
        </row>
        <row r="9635">
          <cell r="A9635" t="str">
            <v>ED-48650</v>
          </cell>
          <cell r="B9635" t="str">
            <v>POÇO DE VISITA PARA REDE TUBULAR TIPO B DN 1500, EXCLUSIVE ESCAVAÇÃO, REATERRO E BOTA FORA</v>
          </cell>
          <cell r="C9635" t="str">
            <v>U</v>
          </cell>
          <cell r="D9635">
            <v>5336.49</v>
          </cell>
        </row>
        <row r="9636">
          <cell r="A9636" t="str">
            <v>ED-48641</v>
          </cell>
          <cell r="B9636" t="str">
            <v>POÇO DE VISITA PARA REDE TUBULAR TIPO B DN 500, EXCLUSIVE ESCAVAÇÃO, REATERRO E BOTA FORA</v>
          </cell>
          <cell r="C9636" t="str">
            <v>U</v>
          </cell>
          <cell r="D9636">
            <v>2434.71</v>
          </cell>
        </row>
        <row r="9637">
          <cell r="A9637" t="str">
            <v>ED-48642</v>
          </cell>
          <cell r="B9637" t="str">
            <v>POÇO DE VISITA PARA REDE TUBULAR TIPO B DN 600, EXCLUSIVE ESCAVAÇÃO, REATERRO E BOTA FORA</v>
          </cell>
          <cell r="C9637" t="str">
            <v>U</v>
          </cell>
          <cell r="D9637">
            <v>2651.26</v>
          </cell>
        </row>
        <row r="9638">
          <cell r="A9638" t="str">
            <v>ED-48643</v>
          </cell>
          <cell r="B9638" t="str">
            <v>POÇO DE VISITA PARA REDE TUBULAR TIPO B DN 700, EXCLUSIVE ESCAVAÇÃO, REATERRO E BOTA FORA</v>
          </cell>
          <cell r="C9638" t="str">
            <v>U</v>
          </cell>
          <cell r="D9638">
            <v>2763.99</v>
          </cell>
        </row>
        <row r="9639">
          <cell r="A9639" t="str">
            <v>ED-48644</v>
          </cell>
          <cell r="B9639" t="str">
            <v>POÇO DE VISITA PARA REDE TUBULAR TIPO B DN 800, EXCLUSIVE ESCAVAÇÃO, REATERRO E BOTA FORA</v>
          </cell>
          <cell r="C9639" t="str">
            <v>U</v>
          </cell>
          <cell r="D9639">
            <v>2863.47</v>
          </cell>
        </row>
        <row r="9640">
          <cell r="A9640" t="str">
            <v>ED-48645</v>
          </cell>
          <cell r="B9640" t="str">
            <v>POÇO DE VISITA PARA REDE TUBULAR TIPO B DN 900, EXCLUSIVE ESCAVAÇÃO, REATERRO E BOTA FORA</v>
          </cell>
          <cell r="C9640" t="str">
            <v>U</v>
          </cell>
          <cell r="D9640">
            <v>3261.74</v>
          </cell>
        </row>
        <row r="9641">
          <cell r="A9641" t="str">
            <v>ED-48656</v>
          </cell>
          <cell r="B9641" t="str">
            <v>POÇO DE VISITA PARA REDE TUBULAR TIPO C DN 1000, EXCLUSIVE ESCAVAÇÃO, REATERRO E BOTA FORA</v>
          </cell>
          <cell r="C9641" t="str">
            <v>U</v>
          </cell>
          <cell r="D9641">
            <v>4153.79</v>
          </cell>
        </row>
        <row r="9642">
          <cell r="A9642" t="str">
            <v>ED-48657</v>
          </cell>
          <cell r="B9642" t="str">
            <v>POÇO DE VISITA PARA REDE TUBULAR TIPO C DN 1100, EXCLUSIVE ESCAVAÇÃO, REATERRO E BOTA FORA</v>
          </cell>
          <cell r="C9642" t="str">
            <v>U</v>
          </cell>
          <cell r="D9642">
            <v>4501.38</v>
          </cell>
        </row>
        <row r="9643">
          <cell r="A9643" t="str">
            <v>ED-48658</v>
          </cell>
          <cell r="B9643" t="str">
            <v>POÇO DE VISITA PARA REDE TUBULAR TIPO C DN 1200, EXCLUSIVE ESCAVAÇÃO, REATERRO E BOTA FORA</v>
          </cell>
          <cell r="C9643" t="str">
            <v>U</v>
          </cell>
          <cell r="D9643">
            <v>4845.31</v>
          </cell>
        </row>
        <row r="9644">
          <cell r="A9644" t="str">
            <v>ED-48659</v>
          </cell>
          <cell r="B9644" t="str">
            <v>POÇO DE VISITA PARA REDE TUBULAR TIPO C DN 1300, EXCLUSIVE ESCAVAÇÃO, REATERRO E BOTA FORA</v>
          </cell>
          <cell r="C9644" t="str">
            <v>U</v>
          </cell>
          <cell r="D9644">
            <v>5218.21</v>
          </cell>
        </row>
        <row r="9645">
          <cell r="A9645" t="str">
            <v>ED-48660</v>
          </cell>
          <cell r="B9645" t="str">
            <v>POÇO DE VISITA PARA REDE TUBULAR TIPO C DN 1500, EXCLUSIVE ESCAVAÇÃO, REATERRO E BOTA FORA</v>
          </cell>
          <cell r="C9645" t="str">
            <v>U</v>
          </cell>
          <cell r="D9645">
            <v>6003.08</v>
          </cell>
        </row>
        <row r="9646">
          <cell r="A9646" t="str">
            <v>ED-48651</v>
          </cell>
          <cell r="B9646" t="str">
            <v>POÇO DE VISITA PARA REDE TUBULAR TIPO C DN 500, EXCLUSIVE ESCAVAÇÃO, REATERRO E BOTA FORA</v>
          </cell>
          <cell r="C9646" t="str">
            <v>U</v>
          </cell>
          <cell r="D9646">
            <v>3006.07</v>
          </cell>
        </row>
        <row r="9647">
          <cell r="A9647" t="str">
            <v>ED-48652</v>
          </cell>
          <cell r="B9647" t="str">
            <v>POÇO DE VISITA PARA REDE TUBULAR TIPO C DN 600, EXCLUSIVE ESCAVAÇÃO, REATERRO E BOTA FORA</v>
          </cell>
          <cell r="C9647" t="str">
            <v>U</v>
          </cell>
          <cell r="D9647">
            <v>3124.79</v>
          </cell>
        </row>
        <row r="9648">
          <cell r="A9648" t="str">
            <v>ED-48653</v>
          </cell>
          <cell r="B9648" t="str">
            <v>POÇO DE VISITA PARA REDE TUBULAR TIPO C DN 700, EXCLUSIVE ESCAVAÇÃO, REATERRO E BOTA FORA</v>
          </cell>
          <cell r="C9648" t="str">
            <v>U</v>
          </cell>
          <cell r="D9648">
            <v>3237.52</v>
          </cell>
        </row>
        <row r="9649">
          <cell r="A9649" t="str">
            <v>ED-48654</v>
          </cell>
          <cell r="B9649" t="str">
            <v>POÇO DE VISITA PARA REDE TUBULAR TIPO C DN 800, EXCLUSIVE ESCAVAÇÃO, REATERRO E BOTA FORA</v>
          </cell>
          <cell r="C9649" t="str">
            <v>U</v>
          </cell>
          <cell r="D9649">
            <v>3486.74</v>
          </cell>
        </row>
        <row r="9650">
          <cell r="A9650" t="str">
            <v>ED-48655</v>
          </cell>
          <cell r="B9650" t="str">
            <v>POÇO DE VISITA PARA REDE TUBULAR TIPO C DN 900, EXCLUSIVE ESCAVAÇÃO, REATERRO E BOTA FORA</v>
          </cell>
          <cell r="C9650" t="str">
            <v>U</v>
          </cell>
          <cell r="D9650">
            <v>3771.51</v>
          </cell>
        </row>
        <row r="9651">
          <cell r="A9651" t="str">
            <v>ED-48666</v>
          </cell>
          <cell r="B9651" t="str">
            <v>TAMPÃO CIRCULAR EM FERRO FUNDIDO PARA POÇO DE VISITA, ARTICULADO COM DIÂMETRO DE 60CM, CLASSE 400, INCLUSIVE ASSENTAMENTO, EXCLUSIVE POÇO DE VISITA</v>
          </cell>
          <cell r="C9651" t="str">
            <v>un</v>
          </cell>
          <cell r="D9651">
            <v>462.43</v>
          </cell>
        </row>
        <row r="9652">
          <cell r="A9652" t="str">
            <v>ED-48551</v>
          </cell>
          <cell r="B9652" t="str">
            <v>BOCA DE LOBO DUPLA (TIPO B - CONCRETO), QUADRO, GRELHA E CANTONEIRA, INCLUSIVE ESCAVAÇÃO, REATERRO E BOTA-FORA</v>
          </cell>
          <cell r="C9652" t="str">
            <v>U</v>
          </cell>
          <cell r="D9652">
            <v>2092.12</v>
          </cell>
        </row>
        <row r="9653">
          <cell r="A9653" t="str">
            <v>ED-48549</v>
          </cell>
          <cell r="B9653" t="str">
            <v>BOCA DE LOBO SIMPLES (TIPO A - FERRO FUNDIDO), QUADRO, GRELHA E CANTONEIRA, INCLUSIVE ESCAVAÇÃO, REATERRO E BOTA-FORA</v>
          </cell>
          <cell r="C9653" t="str">
            <v>U</v>
          </cell>
          <cell r="D9653">
            <v>2538.36</v>
          </cell>
        </row>
        <row r="9654">
          <cell r="A9654" t="str">
            <v>ED-48550</v>
          </cell>
          <cell r="B9654" t="str">
            <v>BOCA DE LOBO SIMPLES (TIPO B - CONCRETO), QUADRO, GRELHA E CANTONEIRA, INCLUSIVE ESCAVAÇÃO, REATERRO E BOTA-FORA</v>
          </cell>
          <cell r="C9654" t="str">
            <v>U</v>
          </cell>
          <cell r="D9654">
            <v>1199.53</v>
          </cell>
        </row>
        <row r="9655">
          <cell r="A9655" t="str">
            <v>ED-48572</v>
          </cell>
          <cell r="B9655" t="str">
            <v>CAIXA DE CAPTAÇÃO E DRENAGEM TIPO A (100 X 100 X 120 CM), D = 500 MM A 1500MM, INCLUSIVE ESCAVAÇÃO, REATERRO E BOTA FORA</v>
          </cell>
          <cell r="C9655" t="str">
            <v>U</v>
          </cell>
          <cell r="D9655">
            <v>1576.46</v>
          </cell>
        </row>
        <row r="9656">
          <cell r="A9656" t="str">
            <v>ED-48573</v>
          </cell>
          <cell r="B9656" t="str">
            <v>CAIXA DE CAPTAÇÃO E DRENAGEM TIPO A (120 X 120 X 150 CM), D = 500 MM A 1500MM, INCLUSIVE ESCAVAÇÃO, REATERRO E BOTA FORA</v>
          </cell>
          <cell r="C9656" t="str">
            <v>U</v>
          </cell>
          <cell r="D9656">
            <v>2173.58</v>
          </cell>
        </row>
        <row r="9657">
          <cell r="A9657" t="str">
            <v>ED-48574</v>
          </cell>
          <cell r="B9657" t="str">
            <v>CAIXA DE CAPTAÇÃO E DRENAGEM TIPO B D = 500 MM</v>
          </cell>
          <cell r="C9657" t="str">
            <v>U</v>
          </cell>
          <cell r="D9657">
            <v>1753.85</v>
          </cell>
        </row>
        <row r="9658">
          <cell r="A9658" t="str">
            <v>ED-48575</v>
          </cell>
          <cell r="B9658" t="str">
            <v>CAIXA DE CAPTAÇÃO E DRENAGEM TIPO B (100 X 100 X 120 CM), D = 500 MM A 1500MM, INCLUSIVE ESCAVAÇÃO, REATERRO E BOTA FORA</v>
          </cell>
          <cell r="C9658" t="str">
            <v>U</v>
          </cell>
          <cell r="D9658">
            <v>1997.56</v>
          </cell>
        </row>
        <row r="9659">
          <cell r="A9659" t="str">
            <v>ED-48576</v>
          </cell>
          <cell r="B9659" t="str">
            <v>CAIXA DE CAPTAÇÃO E DRENAGEM TIPO B (120 X 120 X 150 CM), D = 500 MM A 1500MM, INCLUSIVE ESCAVAÇÃO, REATERRO E BOTA FORA</v>
          </cell>
          <cell r="C9659" t="str">
            <v>U</v>
          </cell>
          <cell r="D9659">
            <v>2745.1</v>
          </cell>
        </row>
        <row r="9660">
          <cell r="A9660" t="str">
            <v>ED-48578</v>
          </cell>
          <cell r="B9660" t="str">
            <v>CAIXA DE CAPTAÇÃO E DRENAGEM TIPO C (100 X 100 X 120 CM), D = 500 MM A 1500MM, INCLUSIVE ESCAVAÇÃO, REATERRO E BOTA FORA</v>
          </cell>
          <cell r="C9660" t="str">
            <v>U</v>
          </cell>
          <cell r="D9660">
            <v>1564.66</v>
          </cell>
        </row>
        <row r="9661">
          <cell r="A9661" t="str">
            <v>ED-48579</v>
          </cell>
          <cell r="B9661" t="str">
            <v>CAIXA DE CAPTAÇÃO E DRENAGEM TIPO C (120 X 120 X 150 CM), D = 500 MM A 1500MM, INCLUSIVE ESCAVAÇÃO, REATERRO E BOTA FORA</v>
          </cell>
          <cell r="C9661" t="str">
            <v>U</v>
          </cell>
          <cell r="D9661">
            <v>2283.48</v>
          </cell>
        </row>
        <row r="9662">
          <cell r="A9662" t="str">
            <v>ED-48582</v>
          </cell>
          <cell r="B9662" t="str">
            <v>CAIXA DE CAPTAÇÃO E DRENAGEM TIPO E (100 X 100 X 120 CM), D = 500 MM A 1500MM, INCLUSIVE ESCAVAÇÃO, REATERRO E BOTA FORA</v>
          </cell>
          <cell r="C9662" t="str">
            <v>U</v>
          </cell>
          <cell r="D9662">
            <v>1521.48</v>
          </cell>
        </row>
        <row r="9663">
          <cell r="A9663" t="str">
            <v>ED-48583</v>
          </cell>
          <cell r="B9663" t="str">
            <v>CAIXA DE CAPTAÇÃO E DRENAGEM TIPO E (120 X 120 X 150 CM), D = 500 MM A 1500MM, INCLUSIVE ESCAVAÇÃO, REATERRO E BOTA FORA</v>
          </cell>
          <cell r="C9663" t="str">
            <v>U</v>
          </cell>
          <cell r="D9663">
            <v>2169.74</v>
          </cell>
        </row>
        <row r="9664">
          <cell r="A9664" t="str">
            <v>ED-48584</v>
          </cell>
          <cell r="B9664" t="str">
            <v>CAIXA DE CAPTAÇÃO E DRENAGEM TIPO F (100 X 100 X 120 CM), D = 500 MM A 1500MM, INCLUSIVE ESCAVAÇÃO, REATERRO E BOTA FORA</v>
          </cell>
          <cell r="C9664" t="str">
            <v>U</v>
          </cell>
          <cell r="D9664">
            <v>1926.9</v>
          </cell>
        </row>
        <row r="9665">
          <cell r="A9665" t="str">
            <v>ED-48585</v>
          </cell>
          <cell r="B9665" t="str">
            <v>CAIXA DE CAPTAÇÃO E DRENAGEM TIPO F (120 X 120 X 150 CM), D = 500 MM A 1500MM, INCLUSIVE ESCAVAÇÃO, REATERRO E BOTA FORA</v>
          </cell>
          <cell r="C9665" t="str">
            <v>U</v>
          </cell>
          <cell r="D9665">
            <v>2725.58</v>
          </cell>
        </row>
        <row r="9666">
          <cell r="A9666" t="str">
            <v>ED-48571</v>
          </cell>
          <cell r="B9666" t="str">
            <v>CAIXAS DE CAPTAÇÃO E DRENAGEM TIPO A D = 500 MM</v>
          </cell>
          <cell r="C9666" t="str">
            <v>U</v>
          </cell>
          <cell r="D9666">
            <v>1361.39</v>
          </cell>
        </row>
        <row r="9667">
          <cell r="A9667" t="str">
            <v>ED-48577</v>
          </cell>
          <cell r="B9667" t="str">
            <v>CAIXAS DE CAPTAÇÃO E DRENAGEM TIPO C D = 500 MM</v>
          </cell>
          <cell r="C9667" t="str">
            <v>U</v>
          </cell>
          <cell r="D9667">
            <v>2173.42</v>
          </cell>
        </row>
        <row r="9668">
          <cell r="A9668" t="str">
            <v>ED-48587</v>
          </cell>
          <cell r="B9668" t="str">
            <v>CAIXA DE AREIA 100 X 100 X 100 CM</v>
          </cell>
          <cell r="C9668" t="str">
            <v>U</v>
          </cell>
          <cell r="D9668">
            <v>1370.69</v>
          </cell>
        </row>
        <row r="9669">
          <cell r="A9669" t="str">
            <v>ED-48586</v>
          </cell>
          <cell r="B9669" t="str">
            <v>CAIXA DE AREIA 50 X 60 X 70 CM</v>
          </cell>
          <cell r="C9669" t="str">
            <v>U</v>
          </cell>
          <cell r="D9669">
            <v>587.15</v>
          </cell>
        </row>
        <row r="9670">
          <cell r="A9670" t="str">
            <v>ED-48603</v>
          </cell>
          <cell r="B9670" t="str">
            <v>DESCIDA D´ÁGUA TIPO CALHA DN 1000, EXCLUSIVE BOTA FORA</v>
          </cell>
          <cell r="C9670" t="str">
            <v>m</v>
          </cell>
          <cell r="D9670">
            <v>904.33</v>
          </cell>
        </row>
        <row r="9671">
          <cell r="A9671" t="str">
            <v>ED-48604</v>
          </cell>
          <cell r="B9671" t="str">
            <v>DESCIDA D´ÁGUA TIPO CALHA DN 1100, EXCLUSIVE BOTA FORA</v>
          </cell>
          <cell r="C9671" t="str">
            <v>m</v>
          </cell>
          <cell r="D9671">
            <v>1181.76</v>
          </cell>
        </row>
        <row r="9672">
          <cell r="A9672" t="str">
            <v>ED-48605</v>
          </cell>
          <cell r="B9672" t="str">
            <v>DESCIDA D´ÁGUA TIPO CALHA DN 1200, EXCLUSIVE BOTA FORA</v>
          </cell>
          <cell r="C9672" t="str">
            <v>m</v>
          </cell>
          <cell r="D9672">
            <v>1291.43</v>
          </cell>
        </row>
        <row r="9673">
          <cell r="A9673" t="str">
            <v>ED-48606</v>
          </cell>
          <cell r="B9673" t="str">
            <v>DESCIDA D´ÁGUA TIPO CALHA DN 1300, EXCLUSIVE BOTA FORA</v>
          </cell>
          <cell r="C9673" t="str">
            <v>m</v>
          </cell>
          <cell r="D9673">
            <v>1403.53</v>
          </cell>
        </row>
        <row r="9674">
          <cell r="A9674" t="str">
            <v>ED-48607</v>
          </cell>
          <cell r="B9674" t="str">
            <v>DESCIDA D´ÁGUA TIPO CALHA DN 1500, EXCLUSIVE BOTA FORA</v>
          </cell>
          <cell r="C9674" t="str">
            <v>m</v>
          </cell>
          <cell r="D9674">
            <v>2087.29</v>
          </cell>
        </row>
        <row r="9675">
          <cell r="A9675" t="str">
            <v>ED-48598</v>
          </cell>
          <cell r="B9675" t="str">
            <v>DESCIDA D´ÁGUA TIPO CALHA DN 500, EXCLUSIVE BOTA FORA</v>
          </cell>
          <cell r="C9675" t="str">
            <v>m</v>
          </cell>
          <cell r="D9675">
            <v>456.82</v>
          </cell>
        </row>
        <row r="9676">
          <cell r="A9676" t="str">
            <v>ED-48599</v>
          </cell>
          <cell r="B9676" t="str">
            <v>DESCIDA D´ÁGUA TIPO CALHA DN 600, EXCLUSIVE BOTA FORA</v>
          </cell>
          <cell r="C9676" t="str">
            <v>m</v>
          </cell>
          <cell r="D9676">
            <v>546.08</v>
          </cell>
        </row>
        <row r="9677">
          <cell r="A9677" t="str">
            <v>ED-48600</v>
          </cell>
          <cell r="B9677" t="str">
            <v>DESCIDA D´ÁGUA TIPO CALHA DN 700, EXCLUSIVE BOTA FORA</v>
          </cell>
          <cell r="C9677" t="str">
            <v>m</v>
          </cell>
          <cell r="D9677">
            <v>630.34</v>
          </cell>
        </row>
        <row r="9678">
          <cell r="A9678" t="str">
            <v>ED-48601</v>
          </cell>
          <cell r="B9678" t="str">
            <v>DESCIDA D´ÁGUA TIPO CALHA DN 800, EXCLUSIVE BOTA FORA</v>
          </cell>
          <cell r="C9678" t="str">
            <v>m</v>
          </cell>
          <cell r="D9678">
            <v>724.46</v>
          </cell>
        </row>
        <row r="9679">
          <cell r="A9679" t="str">
            <v>ED-48602</v>
          </cell>
          <cell r="B9679" t="str">
            <v>DESCIDA D´ÁGUA TIPO CALHA DN 900, EXCLUSIVE BOTA FORA</v>
          </cell>
          <cell r="C9679" t="str">
            <v>m</v>
          </cell>
          <cell r="D9679">
            <v>812.78</v>
          </cell>
        </row>
        <row r="9680">
          <cell r="A9680" t="str">
            <v>ED-48593</v>
          </cell>
          <cell r="B9680" t="str">
            <v>DESCIDA D´ÁGUA TIPO DEGRAU DN 1000, EXCLUSIVE BOTA FORA</v>
          </cell>
          <cell r="C9680" t="str">
            <v>m</v>
          </cell>
          <cell r="D9680">
            <v>1174.06</v>
          </cell>
        </row>
        <row r="9681">
          <cell r="A9681" t="str">
            <v>ED-48594</v>
          </cell>
          <cell r="B9681" t="str">
            <v>DESCIDA D´ÁGUA TIPO DEGRAU DN 1100, EXCLUSIVE BOTA FORA</v>
          </cell>
          <cell r="C9681" t="str">
            <v>m</v>
          </cell>
          <cell r="D9681">
            <v>1473.6</v>
          </cell>
        </row>
        <row r="9682">
          <cell r="A9682" t="str">
            <v>ED-48595</v>
          </cell>
          <cell r="B9682" t="str">
            <v>DESCIDA D´ÁGUA TIPO DEGRAU DN 1200, EXCLUSIVE BOTA FORA</v>
          </cell>
          <cell r="C9682" t="str">
            <v>m</v>
          </cell>
          <cell r="D9682">
            <v>1588.21</v>
          </cell>
        </row>
        <row r="9683">
          <cell r="A9683" t="str">
            <v>ED-48596</v>
          </cell>
          <cell r="B9683" t="str">
            <v>DESCIDA D´ÁGUA TIPO DEGRAU DN 1300, EXCLUSIVE BOTA FORA</v>
          </cell>
          <cell r="C9683" t="str">
            <v>m</v>
          </cell>
          <cell r="D9683">
            <v>1705.94</v>
          </cell>
        </row>
        <row r="9684">
          <cell r="A9684" t="str">
            <v>ED-48597</v>
          </cell>
          <cell r="B9684" t="str">
            <v>DESCIDA D´ÁGUA TIPO DEGRAU DN 1500, EXCLUSIVE BOTA FORA</v>
          </cell>
          <cell r="C9684" t="str">
            <v>m</v>
          </cell>
          <cell r="D9684">
            <v>2304.08</v>
          </cell>
        </row>
        <row r="9685">
          <cell r="A9685" t="str">
            <v>ED-48588</v>
          </cell>
          <cell r="B9685" t="str">
            <v>DESCIDA D´ÁGUA TIPO DEGRAU DN 500, EXCLUSIVE BOTA FORA</v>
          </cell>
          <cell r="C9685" t="str">
            <v>m</v>
          </cell>
          <cell r="D9685">
            <v>691.54</v>
          </cell>
        </row>
        <row r="9686">
          <cell r="A9686" t="str">
            <v>ED-48589</v>
          </cell>
          <cell r="B9686" t="str">
            <v>DESCIDA D´ÁGUA TIPO DEGRAU DN 600, EXCLUSIVE BOTA FORA</v>
          </cell>
          <cell r="C9686" t="str">
            <v>m</v>
          </cell>
          <cell r="D9686">
            <v>786.42</v>
          </cell>
        </row>
        <row r="9687">
          <cell r="A9687" t="str">
            <v>ED-48590</v>
          </cell>
          <cell r="B9687" t="str">
            <v>DESCIDA D´ÁGUA TIPO DEGRAU DN 700, EXCLUSIVE BOTA FORA</v>
          </cell>
          <cell r="C9687" t="str">
            <v>m</v>
          </cell>
          <cell r="D9687">
            <v>877.25</v>
          </cell>
        </row>
        <row r="9688">
          <cell r="A9688" t="str">
            <v>ED-48591</v>
          </cell>
          <cell r="B9688" t="str">
            <v>DESCIDA D´ÁGUA TIPO DEGRAU DN 800, EXCLUSIVE BOTA FORA</v>
          </cell>
          <cell r="C9688" t="str">
            <v>m</v>
          </cell>
          <cell r="D9688">
            <v>976.2</v>
          </cell>
        </row>
        <row r="9689">
          <cell r="A9689" t="str">
            <v>ED-48592</v>
          </cell>
          <cell r="B9689" t="str">
            <v>DESCIDA D´ÁGUA TIPO DEGRAU DN 900, EXCLUSIVE BOTA FORA</v>
          </cell>
          <cell r="C9689" t="str">
            <v>m</v>
          </cell>
          <cell r="D9689">
            <v>1071.08</v>
          </cell>
        </row>
        <row r="9690">
          <cell r="A9690" t="str">
            <v>ED-48697</v>
          </cell>
          <cell r="B9690" t="str">
            <v>VALA DE INFILTRAÇÃO E DRENAGEM 100 X 300 X 100 CM, INCLUSIVE ESCAVAÇÃO E BOTA FORA</v>
          </cell>
          <cell r="C9690" t="str">
            <v>U</v>
          </cell>
          <cell r="D9690">
            <v>705.91</v>
          </cell>
        </row>
        <row r="9691">
          <cell r="A9691" t="str">
            <v>ED-48691</v>
          </cell>
          <cell r="B9691" t="str">
            <v>VALA DE INFILTRAÇÃO E DRENAGEM 40 X 120 X 40 CM, INCLUSIVE ESCAVAÇÃO E BOTA FORA</v>
          </cell>
          <cell r="C9691" t="str">
            <v>U</v>
          </cell>
          <cell r="D9691">
            <v>177.48</v>
          </cell>
        </row>
        <row r="9692">
          <cell r="A9692" t="str">
            <v>ED-48692</v>
          </cell>
          <cell r="B9692" t="str">
            <v>VALA DE INFILTRAÇÃO E DRENAGEM 50 X 150 X 50 CM, INCLUSIVE ESCAVAÇÃO E BOTA FORA</v>
          </cell>
          <cell r="C9692" t="str">
            <v>U</v>
          </cell>
          <cell r="D9692">
            <v>243.06</v>
          </cell>
        </row>
        <row r="9693">
          <cell r="A9693" t="str">
            <v>ED-48693</v>
          </cell>
          <cell r="B9693" t="str">
            <v>VALA DE INFILTRAÇÃO E DRENAGEM 60 X 180 X 60 CM, INCLUSIVE ESCAVAÇÃO E BOTA FORA</v>
          </cell>
          <cell r="C9693" t="str">
            <v>U</v>
          </cell>
          <cell r="D9693">
            <v>317.61</v>
          </cell>
        </row>
        <row r="9694">
          <cell r="A9694" t="str">
            <v>ED-48694</v>
          </cell>
          <cell r="B9694" t="str">
            <v>VALA DE INFILTRAÇÃO E DRENAGEM 70 X 210 X 70 CM, INCLUSIVE ESCAVAÇÃO E BOTA FORA</v>
          </cell>
          <cell r="C9694" t="str">
            <v>U</v>
          </cell>
          <cell r="D9694">
            <v>401.18</v>
          </cell>
        </row>
        <row r="9695">
          <cell r="A9695" t="str">
            <v>ED-48695</v>
          </cell>
          <cell r="B9695" t="str">
            <v>VALA DE INFILTRAÇÃO E DRENAGEM 80 X 240 X 80 CM, INCLUSIVE ESCAVAÇÃO E BOTA FORA</v>
          </cell>
          <cell r="C9695" t="str">
            <v>U</v>
          </cell>
          <cell r="D9695">
            <v>493.75</v>
          </cell>
        </row>
        <row r="9696">
          <cell r="A9696" t="str">
            <v>ED-48696</v>
          </cell>
          <cell r="B9696" t="str">
            <v>VALA DE INFILTRAÇÃO E DRENAGEM 90 X 270 X 90 CM, INCLUSIVE ESCAVAÇÃO E BOTA FORA</v>
          </cell>
          <cell r="C9696" t="str">
            <v>U</v>
          </cell>
          <cell r="D9696">
            <v>595.33</v>
          </cell>
        </row>
        <row r="9697">
          <cell r="A9697" t="str">
            <v>ED-14762</v>
          </cell>
          <cell r="B9697" t="str">
            <v>SARJETA DE CONCRETO URBANO (SCU), TIPO 1, COM FCK 15 MPA, LARGURA DE 50CM COM INCLINAÇÃO DE 3%, ESP. 7CM, PADRÃO DER-MG, EXCLUSIVE MEIO-FIO, INCLUSIVE ESCAVAÇÃO, APILAOMENTO E TRANSPORTE COM RETIRADA DO MATERIAL ESCAVADO (EM CAÇAMBA)</v>
          </cell>
          <cell r="C9697" t="str">
            <v>m</v>
          </cell>
          <cell r="D9697">
            <v>37.31</v>
          </cell>
        </row>
        <row r="9698">
          <cell r="A9698" t="str">
            <v>ED-14763</v>
          </cell>
          <cell r="B9698" t="str">
            <v>SARJETA DE CONCRETO URBANO (SCU), TIPO 2, COM FCK 15 MPA, LARGURA DE 50CM COM INCLINAÇÃO DE 15%, ESP. 7CM, PADRÃO DER-MG, EXCLUSIVE MEIO-FIO, INCLUSIVE ESCAVAÇÃO, APILAOMENTO E TRANSPORTE COM RETIRADA DO MATERIAL ESCAVADO (EM CAÇAMBA)</v>
          </cell>
          <cell r="C9698" t="str">
            <v>m</v>
          </cell>
          <cell r="D9698">
            <v>39.19</v>
          </cell>
        </row>
        <row r="9699">
          <cell r="A9699" t="str">
            <v>ED-14764</v>
          </cell>
          <cell r="B9699" t="str">
            <v>SARJETA DE CONCRETO URBANO (SCU), TIPO 3, COM FCK 15 MPA, LARGURA DE 50CM COM INCLINAÇÃO DE 25%, ESP. 7CM, PADRÃO DER-MG, EXCLUSIVE MEIO-FIO, INCLUSIVE ESCAVAÇÃO, APILAOMENTO E TRANSPORTE COM RETIRADA DO MATERIAL ESCAVADO (EM CAÇAMBA)</v>
          </cell>
          <cell r="C9699" t="str">
            <v>m</v>
          </cell>
          <cell r="D9699">
            <v>39.68</v>
          </cell>
        </row>
        <row r="9700">
          <cell r="A9700" t="str">
            <v>ED-50186</v>
          </cell>
          <cell r="B9700" t="str">
            <v>CILINDRO DE PRESSÃO OU MOLA PNEUMÁTICA DE DIÂMETRO 150mm, COMPRIMENTO DE 1,20m COM GARRAS PARA FIXAÇÃO NA PAREDE</v>
          </cell>
          <cell r="C9700" t="str">
            <v>U</v>
          </cell>
          <cell r="D9700">
            <v>415.02</v>
          </cell>
        </row>
        <row r="9701">
          <cell r="A9701" t="str">
            <v>ED-50198</v>
          </cell>
          <cell r="B9701" t="str">
            <v>MANÔMETRO WILLY, MOD. 2 1/2", ESCALA DE LEITURA DE 0 A 100 PSI</v>
          </cell>
          <cell r="C9701" t="str">
            <v>U</v>
          </cell>
          <cell r="D9701">
            <v>68.32</v>
          </cell>
        </row>
        <row r="9702">
          <cell r="A9702" t="str">
            <v>ED-50185</v>
          </cell>
          <cell r="B9702" t="str">
            <v>PRESSOSTATO TELEMECANIQUE, MODELO XML B004 A2S11, COM ESCALA DE 3 A 58 PSI</v>
          </cell>
          <cell r="C9702" t="str">
            <v>U</v>
          </cell>
          <cell r="D9702">
            <v>982.94</v>
          </cell>
        </row>
        <row r="9703">
          <cell r="A9703" t="str">
            <v>ED-50187</v>
          </cell>
          <cell r="B9703" t="str">
            <v>SIRENE PARA ALARME DE BOMBA EM FUNCIONAMENTO, 220V</v>
          </cell>
          <cell r="C9703" t="str">
            <v>U</v>
          </cell>
          <cell r="D9703">
            <v>63.18</v>
          </cell>
        </row>
        <row r="9704">
          <cell r="A9704" t="str">
            <v>ED-22698</v>
          </cell>
          <cell r="B9704" t="str">
            <v>ABRIGO EM CHAPA DE AÇO CARBONO DE SOBREPOR, PINTADO DE VERMELHO NAS DIMENSÕES (75X30X25)CM COM UMA PORTA COM VIDRO TRANSPARENTE COM A INSCRIÇÃO "INCÊNDIO", PARA EXTINTOR, FORNECIMENTO E INSTALAÇÃO, EXCLUSIVE EXTINTOR</v>
          </cell>
          <cell r="C9704" t="str">
            <v>un</v>
          </cell>
          <cell r="D9704">
            <v>268.92</v>
          </cell>
        </row>
        <row r="9705">
          <cell r="A9705" t="str">
            <v>ED-50177</v>
          </cell>
          <cell r="B9705" t="str">
            <v>ABRIGO EM CHAPA DE AÇO CARBONO DE SOBREPOR, PINTADO DE VERMELHO NAS DIMENSÕES (90X60X17)CM COM UMA PORTA COM VIDRO TRANSPARENTE COM A INSCRIÇÃO "INCÊNDIO", INCLUINDO SUPORTE BASCULANTE PARA MANGUEIRA - FORNECIMENTO E INSTALAÇÃO, EXCLUSIVE MANGUEIRA, REGISTRO GLOBO E ACESSÓRIOS</v>
          </cell>
          <cell r="C9705" t="str">
            <v>un</v>
          </cell>
          <cell r="D9705">
            <v>354.75</v>
          </cell>
        </row>
        <row r="9706">
          <cell r="A9706" t="str">
            <v>ED-22701</v>
          </cell>
          <cell r="B9706" t="str">
            <v>ABRIGO EM CHAPA DE AÇO CARBONO DE SOBREPOR, PINTADO DE VERMELHO NAS DIMENSÕES (90X60X17)CM COM UMA PORTA COM VIDRO TRANSPARENTE COM A INSCRIÇÃO "INCÊNDIO", INCLUINDO SUPORTE BASCULANTE PARA MANGUEIRA, MANGUEIRA TIPO 1 COMPRIMENTO 15M, REGISTRO GLOBO E ACESSÓRIOS, FORNECIMENTO E INSTALAÇÃO</v>
          </cell>
          <cell r="C9706" t="str">
            <v>un</v>
          </cell>
          <cell r="D9706">
            <v>1057.98</v>
          </cell>
        </row>
        <row r="9707">
          <cell r="A9707" t="str">
            <v>ED-22714</v>
          </cell>
          <cell r="B9707" t="str">
            <v>ABRIGO EM CHAPA DE AÇO CARBONO DE SOBREPOR, PINTADO DE VERMELHO NAS DIMENSÕES (90X60X17)CM COM UMA PORTA COM VIDRO TRANSPARENTE COM A INSCRIÇÃO "INCÊNDIO", INCLUINDO SUPORTE BASCULANTE PARA MANGUEIRA, MANGUEIRA TIPO 2 COMPRIMENTO 15M, REGISTRO GLOBO E ACESSÓRIOS, FORNECIMENTO E INSTALAÇÃO</v>
          </cell>
          <cell r="C9707" t="str">
            <v>un</v>
          </cell>
          <cell r="D9707">
            <v>1178.89</v>
          </cell>
        </row>
        <row r="9708">
          <cell r="A9708" t="str">
            <v>ED-50181</v>
          </cell>
          <cell r="B9708" t="str">
            <v>ADAPTADOR EM LATÃO PARA INSTALAÇÃO PREDIAL DE COMBATE A INCÊNDIO ENGATE RÁPIDO 1.1/2" X ROSCA INTERNA 5 FIOS 2.1/2", FORNECIMENTO E INSTALAÇÃO</v>
          </cell>
          <cell r="C9708" t="str">
            <v>un</v>
          </cell>
          <cell r="D9708">
            <v>74.36</v>
          </cell>
        </row>
        <row r="9709">
          <cell r="A9709" t="str">
            <v>ED-50182</v>
          </cell>
          <cell r="B9709" t="str">
            <v>ADAPTADOR EM LATÃO PARA INSTALAÇÃO PREDIAL DE COMBATE A INCÊNDIO ENGATE RÁPIDO 2.1/2" X ROSCA INTERNA 5 FIOS 2.1/2", FORNECIMENTO E INSTALAÇÃO</v>
          </cell>
          <cell r="C9709" t="str">
            <v>un</v>
          </cell>
          <cell r="D9709">
            <v>108.96</v>
          </cell>
        </row>
        <row r="9710">
          <cell r="A9710" t="str">
            <v>ED-50194</v>
          </cell>
          <cell r="B9710" t="str">
            <v>BASE DECORATIVA PARA EXTINTORES</v>
          </cell>
          <cell r="C9710" t="str">
            <v>U</v>
          </cell>
          <cell r="D9710">
            <v>31.38</v>
          </cell>
        </row>
        <row r="9711">
          <cell r="A9711" t="str">
            <v>ED-50188</v>
          </cell>
          <cell r="B9711" t="str">
            <v>CHAVE PARA CONEXÕES DE ENGATE RÁPIDO TIPO STORZ, 63X38MM</v>
          </cell>
          <cell r="C9711" t="str">
            <v>un</v>
          </cell>
          <cell r="D9711">
            <v>15.19</v>
          </cell>
        </row>
        <row r="9712">
          <cell r="A9712" t="str">
            <v>ED-50189</v>
          </cell>
          <cell r="B9712" t="str">
            <v>ESGUICHO TIPO AGULHETA COM JUNTA DE UNIÃO ENGATE RÁPIDO DN 38MM, FORNECIMENTO E INSTALAÇÃO</v>
          </cell>
          <cell r="C9712" t="str">
            <v>un</v>
          </cell>
          <cell r="D9712">
            <v>104.03</v>
          </cell>
        </row>
        <row r="9713">
          <cell r="A9713" t="str">
            <v>ED-50190</v>
          </cell>
          <cell r="B9713" t="str">
            <v>EXTINTOR DE GÁS CARBÔNICO 5-B:C, CAPACIDADE 6 KG</v>
          </cell>
          <cell r="C9713" t="str">
            <v>U</v>
          </cell>
          <cell r="D9713">
            <v>686.54</v>
          </cell>
        </row>
        <row r="9714">
          <cell r="A9714" t="str">
            <v>ED-50191</v>
          </cell>
          <cell r="B9714" t="str">
            <v>EXTINTOR DE INCÊNDIO ÁGUA PRESSURIZADA 2-A, CAPACIDADE 10 L</v>
          </cell>
          <cell r="C9714" t="str">
            <v>U</v>
          </cell>
          <cell r="D9714">
            <v>217.61</v>
          </cell>
        </row>
        <row r="9715">
          <cell r="A9715" t="str">
            <v>ED-50193</v>
          </cell>
          <cell r="B9715" t="str">
            <v>EXTINTOR DE INCÊNDIO TIPO PÓ QUÍMICO 2-A:20-B:C, CAPACIDADE 6 KG</v>
          </cell>
          <cell r="C9715" t="str">
            <v>U</v>
          </cell>
          <cell r="D9715">
            <v>209.54</v>
          </cell>
        </row>
        <row r="9716">
          <cell r="A9716" t="str">
            <v>ED-50192</v>
          </cell>
          <cell r="B9716" t="str">
            <v>EXTINTOR DE INCÊNDIO TIPO PÓ QUÍMICO 20-B:C, CAPACIDADE 6 KG</v>
          </cell>
          <cell r="C9716" t="str">
            <v>U</v>
          </cell>
          <cell r="D9716">
            <v>200.23</v>
          </cell>
        </row>
        <row r="9717">
          <cell r="A9717" t="str">
            <v>ED-50195</v>
          </cell>
          <cell r="B9717" t="str">
            <v>HIDRANTE DE RECALQUE COMPLETO EM CAIXA DE ALVENARIA</v>
          </cell>
          <cell r="C9717" t="str">
            <v>U</v>
          </cell>
          <cell r="D9717">
            <v>765.43</v>
          </cell>
        </row>
        <row r="9718">
          <cell r="A9718" t="str">
            <v>ED-50197</v>
          </cell>
          <cell r="B9718" t="str">
            <v>MANGUEIRA DE FIBRA SINTÉTICA E BORRACHA PARA INCÊNDIO TIPO 1, DN 38MM, COMPRIMENTO 15M, FORNECIMENTO E INSTALAÇÃO</v>
          </cell>
          <cell r="C9718" t="str">
            <v>un</v>
          </cell>
          <cell r="D9718">
            <v>337.23</v>
          </cell>
        </row>
        <row r="9719">
          <cell r="A9719" t="str">
            <v>ED-22707</v>
          </cell>
          <cell r="B9719" t="str">
            <v>MANGUEIRA DE FIBRA SINTÉTICA E BORRACHA PARA INCÊNDIO TIPO 2, DN 38MM, COMPRIMENTO 15M, FORNECIMENTO E INSTALAÇÃO</v>
          </cell>
          <cell r="C9719" t="str">
            <v>un</v>
          </cell>
          <cell r="D9719">
            <v>458.14</v>
          </cell>
        </row>
        <row r="9720">
          <cell r="A9720" t="str">
            <v>ED-50208</v>
          </cell>
          <cell r="B9720" t="str">
            <v>REGISTRO TIPO GLOBO ANGULAR, COM 45 GRAUS, DN 2.1/2" (63 MM), PN16, EM LATÃO COM VOLANTE PARA HIDRANTE - FORNECIMENTO E INSTALAÇÃO</v>
          </cell>
          <cell r="C9720" t="str">
            <v>un</v>
          </cell>
          <cell r="D9720">
            <v>172.42</v>
          </cell>
        </row>
        <row r="9721">
          <cell r="A9721" t="str">
            <v>ED-50210</v>
          </cell>
          <cell r="B9721" t="str">
            <v>REGISTRO TIPO GLOBO, DN 1" (25 MM), PN16, EM LATAO COM VOLANTE, EXTREMIDADES ROSCADAS  - FORNECIMENTO E INSTALAÇÃO</v>
          </cell>
          <cell r="C9721" t="str">
            <v>un</v>
          </cell>
          <cell r="D9721">
            <v>146.5</v>
          </cell>
        </row>
        <row r="9722">
          <cell r="A9722" t="str">
            <v>ED-50209</v>
          </cell>
          <cell r="B9722" t="str">
            <v>REGISTRO TIPO GLOBO, DN 1.1/2" (15 MM), PN16, EM LATAO COM VOLANTE, EXTREMIDADES ROSCADAS  - FORNECIMENTO E INSTALAÇÃO</v>
          </cell>
          <cell r="C9722" t="str">
            <v>un</v>
          </cell>
          <cell r="D9722">
            <v>257.69</v>
          </cell>
        </row>
        <row r="9723">
          <cell r="A9723" t="str">
            <v>ED-50211</v>
          </cell>
          <cell r="B9723" t="str">
            <v>REGISTRO TIPO GLOBO, DN 2.1/2" (63 MM), PN16, EM LATAO COM VOLANTE, EXTREMIDADES ROSCADAS  - FORNECIMENTO E INSTALAÇÃO</v>
          </cell>
          <cell r="C9723" t="str">
            <v>un</v>
          </cell>
          <cell r="D9723">
            <v>574.81</v>
          </cell>
        </row>
        <row r="9724">
          <cell r="A9724" t="str">
            <v>ED-26993</v>
          </cell>
          <cell r="B9724" t="str">
            <v>LUMINÁRIA DE EMERGÊNCIA AUTÔNOMA, TIPO LED COM DOIS FARÓIS, POTÊNCIA TOTAL DE 8W, FORNECIMENTO E INSTALAÇÃO</v>
          </cell>
          <cell r="C9724" t="str">
            <v>un</v>
          </cell>
          <cell r="D9724">
            <v>209.46</v>
          </cell>
        </row>
        <row r="9725">
          <cell r="A9725" t="str">
            <v>ED-26989</v>
          </cell>
          <cell r="B9725" t="str">
            <v>LUMINÁRIA DE EMERGÊNCIA AUTÔNOMA, TIPO LED POTÊNCIA TOTAL DE 2W, FORNECIMENTO E INSTALAÇÃO</v>
          </cell>
          <cell r="C9725" t="str">
            <v>un</v>
          </cell>
          <cell r="D9725">
            <v>27.78</v>
          </cell>
        </row>
        <row r="9726">
          <cell r="A9726" t="str">
            <v>ED-50206</v>
          </cell>
          <cell r="B9726" t="str">
            <v>PLACA FOTOLUMINESCENTE "A2" - TRIÂNGULO 300 MM (RISCO INCÊNDIO)</v>
          </cell>
          <cell r="C9726" t="str">
            <v>U</v>
          </cell>
          <cell r="D9726">
            <v>34.75</v>
          </cell>
        </row>
        <row r="9727">
          <cell r="A9727" t="str">
            <v>ED-50199</v>
          </cell>
          <cell r="B9727" t="str">
            <v>PLACA FOTOLUMINESCENTE "E5" - 300 X 300 MM</v>
          </cell>
          <cell r="C9727" t="str">
            <v>U</v>
          </cell>
          <cell r="D9727">
            <v>20.94</v>
          </cell>
        </row>
        <row r="9728">
          <cell r="A9728" t="str">
            <v>ED-50200</v>
          </cell>
          <cell r="B9728" t="str">
            <v>PLACA FOTOLUMINESCENTE "E8" - 300 X 300 MM</v>
          </cell>
          <cell r="C9728" t="str">
            <v>U</v>
          </cell>
          <cell r="D9728">
            <v>20.97</v>
          </cell>
        </row>
        <row r="9729">
          <cell r="A9729" t="str">
            <v>ED-50207</v>
          </cell>
          <cell r="B9729" t="str">
            <v>PLACA FOTOLUMINESCENTE "P2" - D = 300 MM (PROIBIDO PRODUZIR CHAMA)</v>
          </cell>
          <cell r="C9729" t="str">
            <v>U</v>
          </cell>
          <cell r="D9729">
            <v>21.01</v>
          </cell>
        </row>
        <row r="9730">
          <cell r="A9730" t="str">
            <v>ED-50201</v>
          </cell>
          <cell r="B9730" t="str">
            <v>PLACA FOTOLUMINESCENTE "S1" OU "S2"- 380 X 190 MM (SAÍDA - DIREITA)</v>
          </cell>
          <cell r="C9730" t="str">
            <v>U</v>
          </cell>
          <cell r="D9730">
            <v>23.23</v>
          </cell>
        </row>
        <row r="9731">
          <cell r="A9731" t="str">
            <v>ED-50202</v>
          </cell>
          <cell r="B9731" t="str">
            <v>PLACA FOTOLUMINESCENTE "S1" OU "S2"- 380 X 190 MM (SAÍDA - ESQUERDA)</v>
          </cell>
          <cell r="C9731" t="str">
            <v>U</v>
          </cell>
          <cell r="D9731">
            <v>23.33</v>
          </cell>
        </row>
        <row r="9732">
          <cell r="A9732" t="str">
            <v>ED-50204</v>
          </cell>
          <cell r="B9732" t="str">
            <v>PLACA FOTOLUMINESCENTE "S10" - 380 X 190 MM (SAÍDA ESCADA SOBE)</v>
          </cell>
          <cell r="C9732" t="str">
            <v>U</v>
          </cell>
          <cell r="D9732">
            <v>23.13</v>
          </cell>
        </row>
        <row r="9733">
          <cell r="A9733" t="str">
            <v>ED-50205</v>
          </cell>
          <cell r="B9733" t="str">
            <v>PLACA FOTOLUMINESCENTE "S12" - 380 X 190 MM (SAÍDA)</v>
          </cell>
          <cell r="C9733" t="str">
            <v>U</v>
          </cell>
          <cell r="D9733">
            <v>23.06</v>
          </cell>
        </row>
        <row r="9734">
          <cell r="A9734" t="str">
            <v>ED-50203</v>
          </cell>
          <cell r="B9734" t="str">
            <v>PLACA FOTOLUMINESCENTE "S9" - 380 X 190 MM (SAÍDA ESCADA DESCE)</v>
          </cell>
          <cell r="C9734" t="str">
            <v>U</v>
          </cell>
          <cell r="D9734">
            <v>23.17</v>
          </cell>
        </row>
        <row r="9735">
          <cell r="A9735" t="str">
            <v>ED-50180</v>
          </cell>
          <cell r="B9735" t="str">
            <v>ACIONADOR MANUAL DE ALARME DE INCÊNDIO</v>
          </cell>
          <cell r="C9735" t="str">
            <v>un</v>
          </cell>
          <cell r="D9735">
            <v>119.49</v>
          </cell>
        </row>
        <row r="9736">
          <cell r="A9736" t="str">
            <v>ED-50218</v>
          </cell>
          <cell r="B9736" t="str">
            <v>CANOPLA PARA SPRINKLER</v>
          </cell>
          <cell r="C9736" t="str">
            <v>U</v>
          </cell>
          <cell r="D9736">
            <v>9.58</v>
          </cell>
        </row>
        <row r="9737">
          <cell r="A9737" t="str">
            <v>ED-50215</v>
          </cell>
          <cell r="B9737" t="str">
            <v>SPRINKLER PENDENTE 15 MM (1/2") 141º C</v>
          </cell>
          <cell r="C9737" t="str">
            <v>U</v>
          </cell>
          <cell r="D9737">
            <v>124.44</v>
          </cell>
        </row>
        <row r="9738">
          <cell r="A9738" t="str">
            <v>ED-50212</v>
          </cell>
          <cell r="B9738" t="str">
            <v>SPRINKLER PENDENTE 15 MM (1/2") 68º C</v>
          </cell>
          <cell r="C9738" t="str">
            <v>U</v>
          </cell>
          <cell r="D9738">
            <v>115.56</v>
          </cell>
        </row>
        <row r="9739">
          <cell r="A9739" t="str">
            <v>ED-50213</v>
          </cell>
          <cell r="B9739" t="str">
            <v>SPRINKLER PENDENTE 15 MM (1/2") 79º C</v>
          </cell>
          <cell r="C9739" t="str">
            <v>U</v>
          </cell>
          <cell r="D9739">
            <v>117.51</v>
          </cell>
        </row>
        <row r="9740">
          <cell r="A9740" t="str">
            <v>ED-50214</v>
          </cell>
          <cell r="B9740" t="str">
            <v>SPRINKLER PENDENTE 15 MM (1/2") 93º C</v>
          </cell>
          <cell r="C9740" t="str">
            <v>U</v>
          </cell>
          <cell r="D9740">
            <v>118.66</v>
          </cell>
        </row>
        <row r="9741">
          <cell r="A9741" t="str">
            <v>ED-49832</v>
          </cell>
          <cell r="B9741" t="str">
            <v>TUBO AÇO PRETO SCH-40, D = 1/2" SEM COSTURA</v>
          </cell>
          <cell r="C9741" t="str">
            <v>m</v>
          </cell>
          <cell r="D9741">
            <v>39.99</v>
          </cell>
        </row>
        <row r="9742">
          <cell r="A9742" t="str">
            <v>ED-49833</v>
          </cell>
          <cell r="B9742" t="str">
            <v>TUBO AÇO PRETO SCH-40, D = 3/4" SEM COSTURA</v>
          </cell>
          <cell r="C9742" t="str">
            <v>m</v>
          </cell>
          <cell r="D9742">
            <v>49.15</v>
          </cell>
        </row>
        <row r="9743">
          <cell r="A9743" t="str">
            <v>ED-49831</v>
          </cell>
          <cell r="B9743" t="str">
            <v>TUBO AÇO PRETO SCH-40, D = 3/8" SEM COSTURA</v>
          </cell>
          <cell r="C9743" t="str">
            <v>m</v>
          </cell>
          <cell r="D9743">
            <v>34.06</v>
          </cell>
        </row>
        <row r="9744">
          <cell r="A9744" t="str">
            <v>ED-49827</v>
          </cell>
          <cell r="B9744" t="str">
            <v>REGISTRO DE BLOQUEIO EM LATÃO, DIÂMETRO DE 1/2"X1/2", ROSCA NPT, BAIXA PRESSÃO, INCLUSIVE ACESSÓRIOS DE VEDAÇÃO</v>
          </cell>
          <cell r="C9744" t="str">
            <v>un</v>
          </cell>
          <cell r="D9744">
            <v>40.62</v>
          </cell>
        </row>
        <row r="9745">
          <cell r="A9745" t="str">
            <v>ED-49826</v>
          </cell>
          <cell r="B9745" t="str">
            <v>REGISTRO REGULADOR DE GÁS EM LATÃO, DIÂMETRO ENTRADA DE 1/4" COM ROSCA NPT, SAÍDA EM TERMINAL DE MANGUEIRA DE 3/8", INCLUSIVE ACESSÓRIOS DE VEDAÇÃO</v>
          </cell>
          <cell r="C9745" t="str">
            <v>un</v>
          </cell>
          <cell r="D9745">
            <v>30.61</v>
          </cell>
        </row>
        <row r="9746">
          <cell r="A9746" t="str">
            <v>ED-49841</v>
          </cell>
          <cell r="B9746" t="str">
            <v>VÁLVULA DE ESFERA TRIPARTIDA COM ROSCA NPT, CLASSE 300lbs - 1/2"</v>
          </cell>
          <cell r="C9746" t="str">
            <v>U</v>
          </cell>
          <cell r="D9746">
            <v>108.01</v>
          </cell>
        </row>
        <row r="9747">
          <cell r="A9747" t="str">
            <v>ED-49842</v>
          </cell>
          <cell r="B9747" t="str">
            <v>VÁLVULA DE ESFERA TRIPARTIDA COM ROSCA NPT, CLASSE 300lbs - 3/4"</v>
          </cell>
          <cell r="C9747" t="str">
            <v>U</v>
          </cell>
          <cell r="D9747">
            <v>140.62</v>
          </cell>
        </row>
        <row r="9748">
          <cell r="A9748" t="str">
            <v>ED-48290</v>
          </cell>
          <cell r="B9748" t="str">
            <v>VÁLVULA DE ALÍVIO E SEGURANÇA, DIÂMETRO DE 1" NPT</v>
          </cell>
          <cell r="C9748" t="str">
            <v>U</v>
          </cell>
          <cell r="D9748">
            <v>1049.7</v>
          </cell>
        </row>
        <row r="9749">
          <cell r="A9749" t="str">
            <v>ED-48292</v>
          </cell>
          <cell r="B9749" t="str">
            <v>VÁLVULA DE ALÍVIO E SEGURANÇA, DIÂMETRO DE 1 1/2" NPT</v>
          </cell>
          <cell r="C9749" t="str">
            <v>U</v>
          </cell>
          <cell r="D9749">
            <v>1743.95</v>
          </cell>
        </row>
        <row r="9750">
          <cell r="A9750" t="str">
            <v>ED-48291</v>
          </cell>
          <cell r="B9750" t="str">
            <v>VÁLVULA DE ALÍVIO E SEGURANÇA, DIÂMETRO DE 1 1/4" NPT</v>
          </cell>
          <cell r="C9750" t="str">
            <v>U</v>
          </cell>
          <cell r="D9750">
            <v>1463.45</v>
          </cell>
        </row>
        <row r="9751">
          <cell r="A9751" t="str">
            <v>ED-48288</v>
          </cell>
          <cell r="B9751" t="str">
            <v>VÁLVULA DE ALÍVIO E SEGURANÇA, DIÂMETRO DE 1/2" NPT</v>
          </cell>
          <cell r="C9751" t="str">
            <v>U</v>
          </cell>
          <cell r="D9751">
            <v>702.57</v>
          </cell>
        </row>
        <row r="9752">
          <cell r="A9752" t="str">
            <v>ED-48293</v>
          </cell>
          <cell r="B9752" t="str">
            <v>VÁLVULA DE ALÍVIO E SEGURANÇA, DIÂMETRO DE 2" NPT</v>
          </cell>
          <cell r="C9752" t="str">
            <v>U</v>
          </cell>
          <cell r="D9752">
            <v>2493.51</v>
          </cell>
        </row>
        <row r="9753">
          <cell r="A9753" t="str">
            <v>ED-48294</v>
          </cell>
          <cell r="B9753" t="str">
            <v>VÁLVULA DE ALÍVIO E SEGURANÇA, DIÂMETRO DE 2 1/2" NPT</v>
          </cell>
          <cell r="C9753" t="str">
            <v>U</v>
          </cell>
          <cell r="D9753">
            <v>5299.11</v>
          </cell>
        </row>
        <row r="9754">
          <cell r="A9754" t="str">
            <v>ED-48289</v>
          </cell>
          <cell r="B9754" t="str">
            <v>VÁLVULA DE ALÍVIO E SEGURANÇA, DIÂMETRO DE 3/4" NPT</v>
          </cell>
          <cell r="C9754" t="str">
            <v>U</v>
          </cell>
          <cell r="D9754">
            <v>873.72</v>
          </cell>
        </row>
        <row r="9755">
          <cell r="A9755" t="str">
            <v>ED-48276</v>
          </cell>
          <cell r="B9755" t="str">
            <v>VÁLVULA DE ESFERA EM LATÃO, DIÂMETRO DE 1" NPT</v>
          </cell>
          <cell r="C9755" t="str">
            <v>U</v>
          </cell>
          <cell r="D9755">
            <v>112.97</v>
          </cell>
        </row>
        <row r="9756">
          <cell r="A9756" t="str">
            <v>ED-48278</v>
          </cell>
          <cell r="B9756" t="str">
            <v>VÁLVULA DE ESFERA EM LATÃO, DIÂMETRO DE 1 1/2" NPT</v>
          </cell>
          <cell r="C9756" t="str">
            <v>U</v>
          </cell>
          <cell r="D9756">
            <v>191.09</v>
          </cell>
        </row>
        <row r="9757">
          <cell r="A9757" t="str">
            <v>ED-48277</v>
          </cell>
          <cell r="B9757" t="str">
            <v>VÁLVULA DE ESFERA EM LATÃO, DIÂMETRO DE 1 1/4" NPT</v>
          </cell>
          <cell r="C9757" t="str">
            <v>U</v>
          </cell>
          <cell r="D9757">
            <v>162.88</v>
          </cell>
        </row>
        <row r="9758">
          <cell r="A9758" t="str">
            <v>ED-48274</v>
          </cell>
          <cell r="B9758" t="str">
            <v>VÁLVULA DE ESFERA EM LATÃO, DIÂMETRO DE 1/2" NPT</v>
          </cell>
          <cell r="C9758" t="str">
            <v>U</v>
          </cell>
          <cell r="D9758">
            <v>66.01</v>
          </cell>
        </row>
        <row r="9759">
          <cell r="A9759" t="str">
            <v>ED-48279</v>
          </cell>
          <cell r="B9759" t="str">
            <v>VÁLVULA DE ESFERA EM LATÃO, DIÂMETRO DE 2" NPT</v>
          </cell>
          <cell r="C9759" t="str">
            <v>U</v>
          </cell>
          <cell r="D9759">
            <v>314.39</v>
          </cell>
        </row>
        <row r="9760">
          <cell r="A9760" t="str">
            <v>ED-48280</v>
          </cell>
          <cell r="B9760" t="str">
            <v>VÁLVULA DE ESFERA EM LATÃO, DIÂMETRO DE 2 1/2" NPT</v>
          </cell>
          <cell r="C9760" t="str">
            <v>U</v>
          </cell>
          <cell r="D9760">
            <v>338.06</v>
          </cell>
        </row>
        <row r="9761">
          <cell r="A9761" t="str">
            <v>ED-48275</v>
          </cell>
          <cell r="B9761" t="str">
            <v>VÁLVULA DE ESFERA EM LATÃO, DIÂMETRO DE 3/4" NPT</v>
          </cell>
          <cell r="C9761" t="str">
            <v>U</v>
          </cell>
          <cell r="D9761">
            <v>79.62</v>
          </cell>
        </row>
        <row r="9762">
          <cell r="A9762" t="str">
            <v>ED-48283</v>
          </cell>
          <cell r="B9762" t="str">
            <v>VÁLVULA DE RETENÇÃO EM LATÃO, DIÂMETRO DE 1" NPT</v>
          </cell>
          <cell r="C9762" t="str">
            <v>U</v>
          </cell>
          <cell r="D9762">
            <v>62.47</v>
          </cell>
        </row>
        <row r="9763">
          <cell r="A9763" t="str">
            <v>ED-48285</v>
          </cell>
          <cell r="B9763" t="str">
            <v>VÁLVULA DE RETENÇÃO EM LATÃO, DIÂMETRO DE 1 1/2" NPT</v>
          </cell>
          <cell r="C9763" t="str">
            <v>U</v>
          </cell>
          <cell r="D9763">
            <v>143.19</v>
          </cell>
        </row>
        <row r="9764">
          <cell r="A9764" t="str">
            <v>ED-48284</v>
          </cell>
          <cell r="B9764" t="str">
            <v>VÁLVULA DE RETENÇÃO EM LATÃO, DIÂMETRO DE 1 1/4" NPT</v>
          </cell>
          <cell r="C9764" t="str">
            <v>U</v>
          </cell>
          <cell r="D9764">
            <v>114.64</v>
          </cell>
        </row>
        <row r="9765">
          <cell r="A9765" t="str">
            <v>ED-48281</v>
          </cell>
          <cell r="B9765" t="str">
            <v>VÁLVULA DE RETENÇÃO EM LATÃO, DIÂMETRO DE 1/2" NPT</v>
          </cell>
          <cell r="C9765" t="str">
            <v>U</v>
          </cell>
          <cell r="D9765">
            <v>47.53</v>
          </cell>
        </row>
        <row r="9766">
          <cell r="A9766" t="str">
            <v>ED-48286</v>
          </cell>
          <cell r="B9766" t="str">
            <v>VÁLVULA DE RETENÇÃO EM LATÃO, DIÂMETRO DE 2" NPT</v>
          </cell>
          <cell r="C9766" t="str">
            <v>U</v>
          </cell>
          <cell r="D9766">
            <v>193.73</v>
          </cell>
        </row>
        <row r="9767">
          <cell r="A9767" t="str">
            <v>ED-48287</v>
          </cell>
          <cell r="B9767" t="str">
            <v>VÁLVULA DE RETENÇÃO EM LATÃO, DIÂMETRO DE 2 1/2" NPT</v>
          </cell>
          <cell r="C9767" t="str">
            <v>U</v>
          </cell>
          <cell r="D9767">
            <v>308.21</v>
          </cell>
        </row>
        <row r="9768">
          <cell r="A9768" t="str">
            <v>ED-48282</v>
          </cell>
          <cell r="B9768" t="str">
            <v>VÁLVULA DE RETENÇÃO EM LATÃO, DIÂMETRO DE 3/4" NPT</v>
          </cell>
          <cell r="C9768" t="str">
            <v>U</v>
          </cell>
          <cell r="D9768">
            <v>51.48</v>
          </cell>
        </row>
        <row r="9769">
          <cell r="A9769" t="str">
            <v>ED-48273</v>
          </cell>
          <cell r="B9769" t="str">
            <v>VÁLVULA SOLENÓIDE 2/3 VIAS NF. AÇÃO DIRETA 1/2" BSP</v>
          </cell>
          <cell r="C9769" t="str">
            <v>U</v>
          </cell>
          <cell r="D9769">
            <v>238.71</v>
          </cell>
        </row>
        <row r="9770">
          <cell r="A9770" t="str">
            <v>ED-48272</v>
          </cell>
          <cell r="B9770" t="str">
            <v>VÁLVULA SOLENÓIDE 2/3 VIAS NF. AÇÃO DIRETA 3/8" BSP</v>
          </cell>
          <cell r="C9770" t="str">
            <v>U</v>
          </cell>
          <cell r="D9770">
            <v>178.88</v>
          </cell>
        </row>
        <row r="9771">
          <cell r="A9771" t="str">
            <v>ED-48262</v>
          </cell>
          <cell r="B9771" t="str">
            <v>MANÔMETRO DE PRESSÃO PARA AR COMPRIMIDO 15 A 600 mBAR, COM ROSCA, 1/2 NPT</v>
          </cell>
          <cell r="C9771" t="str">
            <v>U</v>
          </cell>
          <cell r="D9771">
            <v>485.54</v>
          </cell>
        </row>
        <row r="9772">
          <cell r="A9772" t="str">
            <v>ED-48261</v>
          </cell>
          <cell r="B9772" t="str">
            <v>MANÔMETRO DE PRESSÃO PARA AR COMPRIMIDO 15 A 600 mBAR, COM ROSCA, 1/4 NPT</v>
          </cell>
          <cell r="C9772" t="str">
            <v>U</v>
          </cell>
          <cell r="D9772">
            <v>380.88</v>
          </cell>
        </row>
        <row r="9773">
          <cell r="A9773" t="str">
            <v>ED-48253</v>
          </cell>
          <cell r="B9773" t="str">
            <v>PRESSOSTATO PARA COMPRESSOR DE 125 A 175 PSI</v>
          </cell>
          <cell r="C9773" t="str">
            <v>U</v>
          </cell>
          <cell r="D9773">
            <v>108.83</v>
          </cell>
        </row>
        <row r="9774">
          <cell r="A9774" t="str">
            <v>ED-48252</v>
          </cell>
          <cell r="B9774" t="str">
            <v>PRESSOSTATO PARA COMPRESSOR DE 80 A 125 PSI</v>
          </cell>
          <cell r="C9774" t="str">
            <v>U</v>
          </cell>
          <cell r="D9774">
            <v>110.08</v>
          </cell>
        </row>
        <row r="9775">
          <cell r="A9775" t="str">
            <v>ED-48251</v>
          </cell>
          <cell r="B9775" t="str">
            <v>COMPRESSOR SL/100 - 120PSI -8,3 BAR 100 LIBRAS</v>
          </cell>
          <cell r="C9775" t="str">
            <v>U</v>
          </cell>
          <cell r="D9775">
            <v>2403.78</v>
          </cell>
        </row>
        <row r="9776">
          <cell r="A9776" t="str">
            <v>ED-49817</v>
          </cell>
          <cell r="B9776" t="str">
            <v>CILINDRO DE AÇO COM GÁS GLP CAPACIDADE 45 KG</v>
          </cell>
          <cell r="C9776" t="str">
            <v>U</v>
          </cell>
          <cell r="D9776">
            <v>769.84</v>
          </cell>
        </row>
        <row r="9777">
          <cell r="A9777" t="str">
            <v>ED-48250</v>
          </cell>
          <cell r="B9777" t="str">
            <v>CILINDRO DE PRESSÃO MÁXI,A 140 BAR, 3/4" NPT</v>
          </cell>
          <cell r="C9777" t="str">
            <v>U</v>
          </cell>
          <cell r="D9777">
            <v>326.89</v>
          </cell>
        </row>
        <row r="9778">
          <cell r="A9778" t="str">
            <v>ED-15716</v>
          </cell>
          <cell r="B9778" t="str">
            <v>DEPÓSITO PARA CILINDRO DE GÁS (GLP), INCLUSIVE ALVENARIA DE VEDAÇÃO COM ESP. 14CM, CHAPISCO COM ARGAMASSA (TRAÇO 1:3), ESP. 5MM, REBOCO COM ARGAMASSA (TRAÇO 1:2:8), ESP. 20MM, PINTURA ACRÍLICA EM DUAS (2) DEMÃOS, LAJE IMPERMEABILIZADA E PORTÃO EM TELA GALVANIZADA FIO 12 COM CADEADO, EXCLUSIVE CILINDROS - PADRÃO DER-MG</v>
          </cell>
          <cell r="C9778" t="str">
            <v>un</v>
          </cell>
          <cell r="D9778">
            <v>2666.47</v>
          </cell>
        </row>
        <row r="9779">
          <cell r="A9779" t="str">
            <v>ED-49818</v>
          </cell>
          <cell r="B9779" t="str">
            <v>COLETOR DE GÁS COM DUAS (2) SAÍDAS, EM AÇO PRETO, SCHEDULE 40, DIÂMETRO SAÍDA 1/2" (21,34MM), COM ACABAMENTO EM PINTURA ELETROSTÁTICA, INCLUSIVE ACESSÓRIOS DE VEDAÇÃO
</v>
          </cell>
          <cell r="C9779" t="str">
            <v>un</v>
          </cell>
          <cell r="D9779">
            <v>81.54</v>
          </cell>
        </row>
        <row r="9780">
          <cell r="A9780" t="str">
            <v>ED-49819</v>
          </cell>
          <cell r="B9780" t="str">
            <v>COLETOR DE GÁS COM TRÊS (3) SAÍDAS, EM AÇO PRETO, SCHEDULE 40, DIÂMETRO SAÍDA 1/2" (21,34MM), COM ACABAMENTO EM PINTURA ELETROSTÁTICA, INCLUSIVE ACESSÓRIOS DE VEDAÇÃO</v>
          </cell>
          <cell r="C9780" t="str">
            <v>un</v>
          </cell>
          <cell r="D9780">
            <v>117.73</v>
          </cell>
        </row>
        <row r="9781">
          <cell r="A9781" t="str">
            <v>ED-48256</v>
          </cell>
          <cell r="B9781" t="str">
            <v>FILTRO TIPO "Y" EM BRONZE, DIÂMETRO DE 1" NPT</v>
          </cell>
          <cell r="C9781" t="str">
            <v>U</v>
          </cell>
          <cell r="D9781">
            <v>137.93</v>
          </cell>
        </row>
        <row r="9782">
          <cell r="A9782" t="str">
            <v>ED-48258</v>
          </cell>
          <cell r="B9782" t="str">
            <v>FILTRO TIPO "Y" EM BRONZE, DIÂMETRO DE 1 1/2" NPT</v>
          </cell>
          <cell r="C9782" t="str">
            <v>U</v>
          </cell>
          <cell r="D9782">
            <v>242.43</v>
          </cell>
        </row>
        <row r="9783">
          <cell r="A9783" t="str">
            <v>ED-48257</v>
          </cell>
          <cell r="B9783" t="str">
            <v>FILTRO TIPO "Y" EM BRONZE, DIÂMETRO DE 1 1/4" NPT</v>
          </cell>
          <cell r="C9783" t="str">
            <v>U</v>
          </cell>
          <cell r="D9783">
            <v>206.33</v>
          </cell>
        </row>
        <row r="9784">
          <cell r="A9784" t="str">
            <v>ED-48254</v>
          </cell>
          <cell r="B9784" t="str">
            <v>FILTRO TIPO "Y" EM BRONZE, DIÂMETRO DE 1/2" NPT</v>
          </cell>
          <cell r="C9784" t="str">
            <v>U</v>
          </cell>
          <cell r="D9784">
            <v>91.38</v>
          </cell>
        </row>
        <row r="9785">
          <cell r="A9785" t="str">
            <v>ED-48259</v>
          </cell>
          <cell r="B9785" t="str">
            <v>FILTRO TIPO "Y" EM BRONZE, DIÂMETRO DE 2" NPT</v>
          </cell>
          <cell r="C9785" t="str">
            <v>U</v>
          </cell>
          <cell r="D9785">
            <v>330.78</v>
          </cell>
        </row>
        <row r="9786">
          <cell r="A9786" t="str">
            <v>ED-48255</v>
          </cell>
          <cell r="B9786" t="str">
            <v>FILTRO TIPO "Y" EM BRONZE, DIÂMETRO DE 3/4" NPT</v>
          </cell>
          <cell r="C9786" t="str">
            <v>U</v>
          </cell>
          <cell r="D9786">
            <v>118.93</v>
          </cell>
        </row>
        <row r="9787">
          <cell r="A9787" t="str">
            <v>ED-49821</v>
          </cell>
          <cell r="B9787" t="str">
            <v>MANGUEIRA PLÁSTICA PARA GÁS D = 3/8" X 1,50 M</v>
          </cell>
          <cell r="C9787" t="str">
            <v>U</v>
          </cell>
          <cell r="D9787">
            <v>30.11</v>
          </cell>
        </row>
        <row r="9788">
          <cell r="A9788" t="str">
            <v>ED-49822</v>
          </cell>
          <cell r="B9788" t="str">
            <v>NIPLE DE REDUÇÃO 1/2"X1/8" EM LATÃO, ROSCA NPT, INCLUSIVE ACESSÓRIOS DE VEDAÇÃO</v>
          </cell>
          <cell r="C9788" t="str">
            <v>un</v>
          </cell>
          <cell r="D9788">
            <v>14.45</v>
          </cell>
        </row>
        <row r="9789">
          <cell r="A9789" t="str">
            <v>ED-49823</v>
          </cell>
          <cell r="B9789" t="str">
            <v>NIPLE DE REDUÇÃO 1/2"X3/8" EM LATÃO, ROSCA NPT, INCLUSIVE ACESSÓRIOS DE VEDAÇÃO</v>
          </cell>
          <cell r="C9789" t="str">
            <v>un</v>
          </cell>
          <cell r="D9789">
            <v>14.23</v>
          </cell>
        </row>
        <row r="9790">
          <cell r="A9790" t="str">
            <v>ED-49824</v>
          </cell>
          <cell r="B9790" t="str">
            <v>NIPLE DUPLO EM FERRO MALEÁVEL, DIÂMETRO 1/2"(15MM), COM ACABAMENTO GALVANIZADO, CLASSE DE PRESSÃO 300LBS, ROSCA NPT, INCLUSIVE ACESSÓRIOS DE VEDAÇÃO</v>
          </cell>
          <cell r="C9790" t="str">
            <v>un</v>
          </cell>
          <cell r="D9790">
            <v>14.22</v>
          </cell>
        </row>
        <row r="9791">
          <cell r="A9791" t="str">
            <v>ED-49830</v>
          </cell>
          <cell r="B9791" t="str">
            <v>TAMPÃO EM FERRO MALEÁVEL, DIÂMETRO 1/2"(15MM), COM ACABAMENTO GALVANIZADO, CLASSE DE PRESSÃO 300LBS, ROSCA NPT, INCLUSIVE ACESSÓRIOS DE VEDAÇÃO</v>
          </cell>
          <cell r="C9791" t="str">
            <v>un</v>
          </cell>
          <cell r="D9791">
            <v>16.73</v>
          </cell>
        </row>
        <row r="9792">
          <cell r="A9792" t="str">
            <v>ED-51151</v>
          </cell>
          <cell r="B9792" t="str">
            <v>ESPELHO CRISTAL COM MOLDURA EM ALUMÍNIO, DIMENSÃO (60X90)CM, COM ESP. 4MM, INCLUSIVE FIXAÇÃO COM ADESIVO/SELANTE A BASE DE POLIURETANO, FORNECIMENTO E INSTALAÇÃO</v>
          </cell>
          <cell r="C9792" t="str">
            <v>un</v>
          </cell>
          <cell r="D9792">
            <v>244.39</v>
          </cell>
        </row>
        <row r="9793">
          <cell r="A9793" t="str">
            <v>ED-51152</v>
          </cell>
          <cell r="B9793" t="str">
            <v>ESPELHO CRISTAL, DIMENSÃO (40X60)CM, COM ESP. 4MM, EM ACABAMENTO LAPIDADO, INCLUSIVE FIXAÇÃO COM PARAFUSO TIPO FINESSON, FORNECIMENTO E INSTALAÇÃO</v>
          </cell>
          <cell r="C9793" t="str">
            <v>un</v>
          </cell>
          <cell r="D9793">
            <v>125.53</v>
          </cell>
        </row>
        <row r="9794">
          <cell r="A9794" t="str">
            <v>ED-51150</v>
          </cell>
          <cell r="B9794" t="str">
            <v>ESPELHO CRISTAL, DIMENSÃO (60X90)CM, COM ESP. 4MM, EM ACABAMENTO LAPIDADO, INCLUSIVE FIXAÇÃO COM PARAFUSO TIPO FINESSON, FORNECIMENTO E INSTALAÇÃO</v>
          </cell>
          <cell r="C9794" t="str">
            <v>un</v>
          </cell>
          <cell r="D9794">
            <v>237.34</v>
          </cell>
        </row>
        <row r="9795">
          <cell r="A9795" t="str">
            <v>ED-51149</v>
          </cell>
          <cell r="B9795" t="str">
            <v>VIDRO ARAMADO E = 7 MM, COLOCADO</v>
          </cell>
          <cell r="C9795" t="str">
            <v>m2</v>
          </cell>
          <cell r="D9795">
            <v>357.85</v>
          </cell>
        </row>
        <row r="9796">
          <cell r="A9796" t="str">
            <v>ED-51155</v>
          </cell>
          <cell r="B9796" t="str">
            <v>VIDRO COMUM LISO INCOLOR, ESP. 3MM, INCLUSIVE FIXAÇÃO E VEDAÇÃO COM GUARNIÇÃO/GAXETA DE BORRACHA NEOPRENE, FORNECIMENTO E INSTALAÇÃO, EXCLUSIVE CAIXILHO/PERFIL</v>
          </cell>
          <cell r="C9796" t="str">
            <v>m2</v>
          </cell>
          <cell r="D9796">
            <v>141.26</v>
          </cell>
        </row>
        <row r="9797">
          <cell r="A9797" t="str">
            <v>ED-51156</v>
          </cell>
          <cell r="B9797" t="str">
            <v>VIDRO COMUM LISO INCOLOR, ESP. 4MM, INCLUSIVE FIXAÇÃO E VEDAÇÃO COM GUARNIÇÃO/GAXETA DE BORRACHA NEOPRENE, FORNECIMENTO E INSTALAÇÃO, EXCLUSIVE CAIXILHO/PERFIL</v>
          </cell>
          <cell r="C9797" t="str">
            <v>m2</v>
          </cell>
          <cell r="D9797">
            <v>174.23</v>
          </cell>
        </row>
        <row r="9798">
          <cell r="A9798" t="str">
            <v>ED-51157</v>
          </cell>
          <cell r="B9798" t="str">
            <v>VIDRO COMUM LISO INCOLOR, ESP. 6MM, INCLUSIVE FIXAÇÃO E VEDAÇÃO COM GUARNIÇÃO/GAXETA DE BORRACHA NEOPRENE, FORNECIMENTO E INSTALAÇÃO, EXCLUSIVE CAIXILHO/PERFIL</v>
          </cell>
          <cell r="C9798" t="str">
            <v>m2</v>
          </cell>
          <cell r="D9798">
            <v>235.81</v>
          </cell>
        </row>
        <row r="9799">
          <cell r="A9799" t="str">
            <v>ED-51154</v>
          </cell>
          <cell r="B9799" t="str">
            <v>VIDRO IMPRESSO (FANTASIA) TIPO CANELADO OU MARTELADO INCOLOR, ESP. 3MM OU 4MM, INCLUSIVE FIXAÇÃO E VEDAÇÃO COM GUARNIÇÃO/GAXETA DE BORRACHA NEOPRENE, FORNECIMENTO E INSTALAÇÃO, EXCLUSIVE CAIXILHO/PERFIL</v>
          </cell>
          <cell r="C9799" t="str">
            <v>m2</v>
          </cell>
          <cell r="D9799">
            <v>149.78</v>
          </cell>
        </row>
        <row r="9800">
          <cell r="A9800" t="str">
            <v>ED-51153</v>
          </cell>
          <cell r="B9800" t="str">
            <v>VIDRO IMPRESSO (FANTASIA) TIPO MINI-BOREAL, ESP. 3MM, INCLUSIVE FIXAÇÃO E VEDAÇÃO COM GUARNIÇÃO/GAXETA DE BORRACHA NEOPRENE, FORNECIMENTO E INSTALAÇÃO, EXCLUSIVE CAIXILHO/PERFIL</v>
          </cell>
          <cell r="C9800" t="str">
            <v>m2</v>
          </cell>
          <cell r="D9800">
            <v>136.69</v>
          </cell>
        </row>
        <row r="9801">
          <cell r="A9801" t="str">
            <v>ED-51160</v>
          </cell>
          <cell r="B9801" t="str">
            <v>VIDRO TEMPERADO INCOLOR, ESP. 10MM, INCLUSIVE FIXAÇÃO E VEDAÇÃO COM GUARNIÇÃO/GAXETA DE BORRACHA NEOPRENE, FORNECIMENTO E INSTALAÇÃO, EXCLUSIVE CAIXILHO/PERFIL</v>
          </cell>
          <cell r="C9801" t="str">
            <v>m2</v>
          </cell>
          <cell r="D9801">
            <v>350.26</v>
          </cell>
        </row>
        <row r="9802">
          <cell r="A9802" t="str">
            <v>ED-51158</v>
          </cell>
          <cell r="B9802" t="str">
            <v>VIDRO TEMPERADO INCOLOR, ESP. 6MM, INCLUSIVE FIXAÇÃO E VEDAÇÃO COM GUARNIÇÃO/GAXETA DE BORRACHA NEOPRENE, FORNECIMENTO E INSTALAÇÃO, EXCLUSIVE CAIXILHO/PERFIL</v>
          </cell>
          <cell r="C9802" t="str">
            <v>m2</v>
          </cell>
          <cell r="D9802">
            <v>220.74</v>
          </cell>
        </row>
        <row r="9803">
          <cell r="A9803" t="str">
            <v>ED-51159</v>
          </cell>
          <cell r="B9803" t="str">
            <v>VIDRO TEMPERADO INCOLOR, ESP. 8MM, INCLUSIVE FIXAÇÃO E VEDAÇÃO COM GUARNIÇÃO/GAXETA DE BORRACHA NEOPRENE, FORNECIMENTO E INSTALAÇÃO, EXCLUSIVE CAIXILHO/PERFIL</v>
          </cell>
          <cell r="C9803" t="str">
            <v>m2</v>
          </cell>
          <cell r="D9803">
            <v>277.87</v>
          </cell>
        </row>
        <row r="9804">
          <cell r="A9804" t="str">
            <v>ED-50634</v>
          </cell>
          <cell r="B9804" t="str">
            <v>PLACA DE INAUGURAÇÃO EM ALUMÍNIO FUNDIDO, 60 X 40 CM</v>
          </cell>
          <cell r="C9804" t="str">
            <v>U</v>
          </cell>
          <cell r="D9804">
            <v>690.41</v>
          </cell>
        </row>
        <row r="9805">
          <cell r="A9805" t="str">
            <v>ED-50635</v>
          </cell>
          <cell r="B9805" t="str">
            <v>PLACA DE INAUGURAÇÃO EM ALUMÍNIO FUNDIDO 85 X 50 CM</v>
          </cell>
          <cell r="C9805" t="str">
            <v>cj</v>
          </cell>
          <cell r="D9805">
            <v>952.12</v>
          </cell>
        </row>
        <row r="9806">
          <cell r="A9806" t="str">
            <v>ED-50642</v>
          </cell>
          <cell r="B9806" t="str">
            <v>PLACA DE ALUMÍNIO ANODIZADO 25 X 25 CM PARA IDENTIFICAÇÃO</v>
          </cell>
          <cell r="C9806" t="str">
            <v>U</v>
          </cell>
          <cell r="D9806">
            <v>48.92</v>
          </cell>
        </row>
        <row r="9807">
          <cell r="A9807" t="str">
            <v>ED-50636</v>
          </cell>
          <cell r="B9807" t="str">
            <v>PLACA DE ALUMÍNIO FUNDIDO COM DENOMINAÇÃO DE CÔMODOS, 20 X 5 CM</v>
          </cell>
          <cell r="C9807" t="str">
            <v>U</v>
          </cell>
          <cell r="D9807">
            <v>53.6</v>
          </cell>
        </row>
        <row r="9808">
          <cell r="A9808" t="str">
            <v>ED-50637</v>
          </cell>
          <cell r="B9808" t="str">
            <v>PLACA DE ALUMÍNIO FUNDIDO COM DENOMINAÇÃO DE CÔMODOS, 21 X 4 CM</v>
          </cell>
          <cell r="C9808" t="str">
            <v>U</v>
          </cell>
          <cell r="D9808">
            <v>50.96</v>
          </cell>
        </row>
        <row r="9809">
          <cell r="A9809" t="str">
            <v>ED-50638</v>
          </cell>
          <cell r="B9809" t="str">
            <v>PLACA DE ALUMÍNIO FUNDIDO COM NOME DO PRÉDIO, AFIXADA EM PAREDE (0,39 M2)</v>
          </cell>
          <cell r="C9809" t="str">
            <v>U</v>
          </cell>
          <cell r="D9809">
            <v>843.5</v>
          </cell>
        </row>
        <row r="9810">
          <cell r="A9810" t="str">
            <v>ED-50639</v>
          </cell>
          <cell r="B9810" t="str">
            <v>PLACA DE ALUMÍNIO FUNDIDO DE NUMERAÇÃO DE PORTAS, 3 X 3 CM</v>
          </cell>
          <cell r="C9810" t="str">
            <v>U</v>
          </cell>
          <cell r="D9810">
            <v>16.4</v>
          </cell>
        </row>
        <row r="9811">
          <cell r="A9811" t="str">
            <v>ED-50640</v>
          </cell>
          <cell r="B9811" t="str">
            <v>PLACA DE ALUMÍNIO FUNDIDO DE NUMERAÇÃO DE PORTAS, 5 X 5 CM</v>
          </cell>
          <cell r="C9811" t="str">
            <v>U</v>
          </cell>
          <cell r="D9811">
            <v>16.44</v>
          </cell>
        </row>
        <row r="9812">
          <cell r="A9812" t="str">
            <v>ED-50643</v>
          </cell>
          <cell r="B9812" t="str">
            <v>PLACA EM ALUMÍNIO ANODIZADO 70 X 61 CM, FIXADA TUBO DE METALON</v>
          </cell>
          <cell r="C9812" t="str">
            <v>U</v>
          </cell>
          <cell r="D9812">
            <v>211.56</v>
          </cell>
        </row>
        <row r="9813">
          <cell r="A9813" t="str">
            <v>ED-50644</v>
          </cell>
          <cell r="B9813" t="str">
            <v>PLACA EM ALUMÍNIO 15 X 15 CM, COM PICTOGRAMA EM PELÍCULA ADESIVA</v>
          </cell>
          <cell r="C9813" t="str">
            <v>U</v>
          </cell>
          <cell r="D9813">
            <v>62.4</v>
          </cell>
        </row>
        <row r="9814">
          <cell r="A9814" t="str">
            <v>ED-50633</v>
          </cell>
          <cell r="B9814" t="str">
            <v>PLACA EM CHAPA DE AÇO ESCOVADO 25 X 12 CM, E = 1 MM</v>
          </cell>
          <cell r="C9814" t="str">
            <v>U</v>
          </cell>
          <cell r="D9814">
            <v>74.95</v>
          </cell>
        </row>
        <row r="9815">
          <cell r="A9815" t="str">
            <v>ED-50223</v>
          </cell>
          <cell r="B9815" t="str">
            <v>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v>
          </cell>
          <cell r="C9815" t="str">
            <v>un</v>
          </cell>
          <cell r="D9815">
            <v>153.03</v>
          </cell>
        </row>
        <row r="9816">
          <cell r="A9816" t="str">
            <v>ED-50225</v>
          </cell>
          <cell r="B9816" t="str">
            <v>PONTO DE EMBUTIR PARA ESGOTO EM TUBO PVC RÍGIDO, PBV - SÉRIE NORMAL, DN 100MM (4"), EMBUTIDO EM PISO COM DISTÂNCIA DE ATÉ CINCO (5) METROS DA RAMAL DE ESGOTO, INCLUSIVE CONEXÕES E FIXAÇÃO DO TUBO COM ENCHIMENTO DO RASGO NO CONCRETO COM ARGAMASSA</v>
          </cell>
          <cell r="C9816" t="str">
            <v>un</v>
          </cell>
          <cell r="D9816">
            <v>313.1</v>
          </cell>
        </row>
        <row r="9817">
          <cell r="A9817" t="str">
            <v>ED-50224</v>
          </cell>
          <cell r="B9817" t="str">
            <v>PONTO DE EMBUTIR PARA ESGOTO EM TUBO PVC RÍGIDO, PBV - SÉRIE NORMAL, DN 50MM (2"), EMBUTIDO EM PISO COM DISTÂNCIA DE ATÉ CINCO (5) METROS DA RAMAL DE ESGOTO, EXCLUSIVE ESCAVAÇÃO, INCLUSIVE CONEXÕES E FIXAÇÃO DO TUBO COM ENCHIMENTO DO RASGO NO CONCRETO COM ARGAMASSA</v>
          </cell>
          <cell r="C9817" t="str">
            <v>un</v>
          </cell>
          <cell r="D9817">
            <v>215.4</v>
          </cell>
        </row>
        <row r="9818">
          <cell r="A9818" t="str">
            <v>ED-50221</v>
          </cell>
          <cell r="B9818" t="str">
            <v>PONTO DE EMBUTIR PARA ÁGUA FRIA EM TUBO DE PVC RÍGIDO SOLDÁVEL, DN 20MM (1/2"), EMBUTIDO NA ALVENARIA COM DISTÂNCIA DE ATÉ CINCO (5) METROS DA TOMADA DE ÁGUA, INCLUSIVE CONEXÕES E FIXAÇÃO DO TUBO COM ENCHIMENTO DO RASGO NA ALVENARIA/CONCRETO COM ARGAMASSA</v>
          </cell>
          <cell r="C9818" t="str">
            <v>un</v>
          </cell>
          <cell r="D9818">
            <v>126.5</v>
          </cell>
        </row>
        <row r="9819">
          <cell r="A9819" t="str">
            <v>ED-50222</v>
          </cell>
          <cell r="B9819" t="str">
            <v>PONTO DE EMBUTIR PARA ÁGUA FRIA EM TUBO PVC RÍGIDO ROSCÁVEL, DN 1/2" (20MM), EMBUTIDO NA ALVENARIA COM DISTÂNCIA DE ATÉ CINCO (5) METROS DA TOMADA DE ÁGUA, INCLUSIVE CONEXÕES E FIXAÇÃO DO TUBO COM ENCHIMENTO DO RASGO NA ALVENARIA/CONCRETO COM ARGAMASSA</v>
          </cell>
          <cell r="C9819" t="str">
            <v>un</v>
          </cell>
          <cell r="D9819">
            <v>169.4</v>
          </cell>
        </row>
        <row r="9820">
          <cell r="A9820" t="str">
            <v>ED-50227</v>
          </cell>
          <cell r="B9820" t="str">
            <v>PONTO DE EMBUTIR PARA UM (1) INTERRUPTOR SIMPLES (10A-250V), COM PLACA 4"X2" DE UM (1) POSTO, COM ELETRODUTO FLEXÍVEL CORRUGADO, ANTI-CHAMA, DN 25MM (3/4"), EMBUTIDO NA ALVENARIA E CABO DE COBRE FLEXÍVEL, CLASSE 5, ISOLAMENTO TIPO LSHF/ATOX, NÃO HALOGENADO, SEÇÃO 1,5MM2 (70°C-450/750V), COM DISTÂNCIA DE ATÉ DEZ (10) METROS DO PONTO DE DERIVAÇÃO, INCLUSIVE CAIXA DE LIGAÇÃO, SUPORTE E FIXAÇÃO DO ELETRODUTO COM ENCHIMENTO DO RASGO NA ALVENARIA/CONCRETO COM ARGAMASSA</v>
          </cell>
          <cell r="C9820" t="str">
            <v>un</v>
          </cell>
          <cell r="D9820">
            <v>226.27</v>
          </cell>
        </row>
        <row r="9821">
          <cell r="A9821" t="str">
            <v>ED-50228</v>
          </cell>
          <cell r="B9821" t="str">
            <v>PONTO DE EMBUTIR PARA UMA (1) LUMINÁRIA,COM ELETRODUTO DE PVC RÍGIDO ROSCÁVEL, DN 20MM (3/4"), EMBUTIDO NA LAJE E CABO DE COBRE FLEXÍVEL, CLASSE 5, ISOLAMENTO TIPO LSHF/ATOX, NÃO HALOGENADO, SEÇÃO 1,5MM2 (70°C-450/750V), COM DISTÂNCIA DE ATÉ CINCO (5) METROS DO PONTO DE DERIVAÇÃO, EXCLUSIVE LUMINÁRIA, INCLUSIVE CAIXA DE LIGAÇÃO OCTOGONAL, SUPORTE E FIXAÇÃO DO ELETRODUTO</v>
          </cell>
          <cell r="C9821" t="str">
            <v>un</v>
          </cell>
          <cell r="D9821">
            <v>143.11</v>
          </cell>
        </row>
        <row r="9822">
          <cell r="A9822" t="str">
            <v>ED-17905</v>
          </cell>
          <cell r="B9822" t="str">
            <v>PONTO DE EMBUTIR PARA UMA (1) TOMADA PADRÃO, TRÊS (3) POLOS (2P+T/10A-250V), COM PLACA 4"X2" DE UM (1) POSTO, COM ELETRODUTO DE PVC RÍGIDO ROSCÁVEL, DN 20MM (3/4"), EMBUTIDO NO PISO E CABO DE COBRE FLEXÍVEL, CLASSE 5, ISOLAMENTO TIPO LSHF/ATOX, NÃO HALOGENADO, SEÇÃO 2,5MM2 (70°C-450/750V), COM DISTÂNCIA DE ATÉ DEZ (10) METROS DO PONTO DE DERIVAÇÃO, INCLUSIVE CAIXA DE LIGAÇÃO, SUPORTE E FIXAÇÃO DO ELETRODUTO COM ENCHIMENTO DO RASGO NA ALVENARIA/CONCRETO COM ARGAMASSA</v>
          </cell>
          <cell r="C9822" t="str">
            <v>un</v>
          </cell>
          <cell r="D9822">
            <v>403.1</v>
          </cell>
        </row>
        <row r="9823">
          <cell r="A9823" t="str">
            <v>ED-50232</v>
          </cell>
          <cell r="B9823" t="str">
            <v>PONTO DE EMBUTIR PARA UMA (1) TOMADA PADRÃO, TRÊS (3) POLOS (2P+T/10A-250V), COM PLACA 4"X2" DE UM (1) POSTO, COM ELETRODUTO FLEXÍVEL CORRUGADO, ANTI-CHAMA, DN 25MM (3/4"), EMBUTIDO NA ALVENARIA E CABO DE COBRE FLEXÍVEL, CLASSE 5, ISOLAMENTO TIPO LSHF/ATOX, NÃO HALOGENADO, SEÇÃO 2,5MM2 (70°C-450/750V), COM DISTÂNCIA DE ATÉ DEZ (10) METROS DO PONTO DE DERIVAÇÃO, INCLUSIVE CAIXA DE LIGAÇÃO, SUPORTE E FIXAÇÃO DO ELETRODUTO COM ENCHIMENTO DO RASGO NA ALVENARIA/CONCRETO COM ARGAMASSA</v>
          </cell>
          <cell r="C9823" t="str">
            <v>un</v>
          </cell>
          <cell r="D9823">
            <v>282</v>
          </cell>
        </row>
        <row r="9824">
          <cell r="A9824" t="str">
            <v>ED-17903</v>
          </cell>
          <cell r="B9824" t="str">
            <v>PONTO DE SOBREPOR PARA UM (1) INTERRUPTOR SIMPLES (10A-250V), COM PLACA 4"X2" DE UM (1) POSTO, COM ELETRODUTO DE AÇO GALVANIZADO, CLASSE LEVE, DN 20MM (3/4"), FIXADO NA ALVENARIA/TETO E CABO DE COBRE FLEXÍVEL, CLASSE 5, ISOLAMENTO TIPO LSHF/ATOX, NÃO HALOGENADO, SEÇÃO 2,5MM2 (70°C-450/750V), COM DISTÂNCIA DE ATÉ DEZ (10) METROS DO PONTO DE DERIVAÇÃO, INCLUSIVE FORNECIMENTO, INSTALAÇÃO, CONDULETE EM ALUMÍNIO, CONEXÕES, SUPORTE E FIXAÇÃO DO ELETRODUTO</v>
          </cell>
          <cell r="C9824" t="str">
            <v>un</v>
          </cell>
          <cell r="D9824">
            <v>406.77</v>
          </cell>
        </row>
        <row r="9825">
          <cell r="A9825" t="str">
            <v>ED-17906</v>
          </cell>
          <cell r="B9825" t="str">
            <v>PONTO DE SOBREPOR PARA UMA (1) TOMADA PADRÃO, TRÊS (3) POLOS (2P+T/10A-250V), COM PLACA 4"X2" DE UM (1) POSTO, COM ELETRODUTO DE AÇO GALVANIZADO, CLASSE LEVE, DN 20MM (3/4"), FIXADO NA ALVENARIA/TETO E CABO DE COBRE FLEXÍVEL, CLASSE 5, ISOLAMENTO TIPO LSHF/ATOX, NÃO HALOGENADO, SEÇÃO 2,5MM2 (70°C-450/750V), COM DISTÂNCIA DE ATÉ DEZ (10) METROS DO PONTO DE DERIVAÇÃO, INCLUSIVE FORNECIMENTO, INSTALAÇÃO, CONDULETE EM ALUMÍNIO, CONEXÕES, SUPORTE E FIXAÇÃO DO ELETRODUTO</v>
          </cell>
          <cell r="C9825" t="str">
            <v>un</v>
          </cell>
          <cell r="D9825">
            <v>410.47</v>
          </cell>
        </row>
        <row r="9826">
          <cell r="A9826" t="str">
            <v>ED-17902</v>
          </cell>
          <cell r="B9826" t="str">
            <v>PONTO DE SOBREPOR PARA UMA (1) TOMADA TELEFÔNICA (CONECTOR RJ11), COM PLACA 4"X2" DE UM (1) POSTO, COM ELETRODUTO DE AÇO GALVANIZADO, CLASSE LEVE, DN 20MM (3/4"), FIXADO NA ALVENARIA/TETO E FIO TELEFÔNICO (FI) EM COBRE ELETROLÍTICO ESTANHADO DE SEÇÃO MACIÇA, ESP. 0,60MM (2X0,60MM), COM DISTÂNCIA DE ATÉ DEZ (10) METROS DO PONTO DE DERIVAÇÃO, INCLUSIVE FORNECIMENTO, INSTALAÇÃO, CONDULETE EM ALUMÍNIO, CONEXÕES, SUPORTE E FIXAÇÃO DO ELETRODUTO</v>
          </cell>
          <cell r="C9826" t="str">
            <v>un</v>
          </cell>
          <cell r="D9826">
            <v>310.13</v>
          </cell>
        </row>
        <row r="9827">
          <cell r="A9827" t="str">
            <v>ED-50229</v>
          </cell>
          <cell r="B9827" t="str">
            <v>PONTO DE EMBUTIR SECO, PARA UMA (1) PLACA CEGA 4"X4", COM ELETRODUTO DE PVC RÍGIDO ROSCÁVEL, DN 20MM (3/4"), EMBUTIDO NO PISO E SONDA EM ARAME GALVANIZADO, DIÂMETRO DE 1,24MM (BWG 18), COM DISTÂNCIA DE ATÉ DEZ (10) METROS DO PONTO DE DERIVAÇÃO, INCLUSIVE CAIXA DE LIGAÇÃO, SUPORTE E FIXAÇÃO DO ELETRODUTO COM ENCHIMENTO DO RASGO NA ALVENARIA/CONCRETO COM ARGAMASSA</v>
          </cell>
          <cell r="C9827" t="str">
            <v>un</v>
          </cell>
          <cell r="D9827">
            <v>260.47</v>
          </cell>
        </row>
        <row r="9828">
          <cell r="A9828" t="str">
            <v>ED-50230</v>
          </cell>
          <cell r="B9828" t="str">
            <v>PONTO DE EMBUTIR SECO, PARA UMA (1) PLACA CEGA 4"X4", COM ELETRODUTO FLEXÍVEL CORRUGADO, ANTI-CHAMA, DN 25MM (3/4"), EMBUTIDO NA ALVENARIA E SONDA EM ARAME GALVANIZADO, DIÂMETRO DE 1,24MM (BWG 18), COM DISTÂNCIA DE ATÉ DEZ (10) METROS DO PONTO DE DERIVAÇÃO, INCLUSIVE CAIXA DE LIGAÇÃO, SUPORTE E FIXAÇÃO DO ELETRODUTO COM ENCHIMENTO DO RASGO NA ALVENARIA/CONCRETO COM ARGAMASSA</v>
          </cell>
          <cell r="C9828" t="str">
            <v>un</v>
          </cell>
          <cell r="D9828">
            <v>139.37</v>
          </cell>
        </row>
        <row r="9829">
          <cell r="A9829" t="str">
            <v>ED-50231</v>
          </cell>
          <cell r="B9829" t="str">
            <v>PONTO DE EMBUTIR PARA UMA (1) TOMADA TELEFÔNICA (CONECTOR RJ11), COM PLACA 4"X2" DE UM (1) POSTO, COM ELETRODUTO FLEXÍVEL CORRUGADO, ANTI-CHAMA, DN 25MM (3/4"), EMBUTIDO NA ALVENARIA E FIO TELEFÔNICO (FI) EM COBRE ELETROLÍTICO ESTANHADO DE SEÇÃO MACIÇA, ESP. 0,60MM (2X0,60MM), COM DISTÂNCIA DE ATÉ DEZ (10) METROS DO PONTO DE DERIVAÇÃO, INCLUSIVE CAIXA DE LIGAÇÃO, SUPORTE E FIXAÇÃO DO ELETRODUTO COM ENCHIMENTO DO RASGO NA ALVENARIA/CONCRETO COM ARGAMASSA</v>
          </cell>
          <cell r="C9829" t="str">
            <v>un</v>
          </cell>
          <cell r="D9829">
            <v>178.18</v>
          </cell>
        </row>
        <row r="9830">
          <cell r="A9830" t="str">
            <v>ED-50226</v>
          </cell>
          <cell r="B9830" t="str">
            <v>PONTO DE EMBUTIR PARA GÁS EM TUBO DE AÇO GALVANIZADO COM COSTURA, DN 1/2", EMBUTIDO NA ALVENARIA COM DISTÂNCIA DE ATÉ CINCO (5) METROS DO RAMAL DE ABASTECIMENTO, INCLUSIVE CONEXÕES E FIXAÇÃO DO TUBO COM ENCHIMENTO DO RASGO NA ALVENARIA/CONCRETO COM ARGAMASSA</v>
          </cell>
          <cell r="C9830" t="str">
            <v>un</v>
          </cell>
          <cell r="D9830">
            <v>312.85</v>
          </cell>
        </row>
        <row r="9831">
          <cell r="A9831" t="str">
            <v>ED-18181</v>
          </cell>
          <cell r="B9831" t="str">
            <v>PONTO DE EMBUTIR PARA GÁS EM TUBO DE COBRE CLASSE "A" SEM COSTURA SOLDÁVEL, DN 1/2" (15MM), EMBUTIDO NA ALVENARIA COM DISTÂNCIA DE ATÉ CINCO (5) METROS DO RAMAL DE ABASTECIMENTO, INCLUSIVE CONEXÕES E FIXAÇÃO DO TUBO COM ENCHIMENTO DO RASGO NA ALVENARIA/CONCRETO COM ARGAMASSA</v>
          </cell>
          <cell r="C9831" t="str">
            <v>un</v>
          </cell>
          <cell r="D9831">
            <v>312.85</v>
          </cell>
        </row>
        <row r="9832">
          <cell r="A9832" t="str">
            <v>ED-50435</v>
          </cell>
          <cell r="B9832" t="str">
            <v>PLANTIO DE GRAMA BATATAIS EM PLACAS, INCLUSIVE TERRA VEGETAL E CONSERVAÇÃO POR TRINTA (30) DIAS</v>
          </cell>
          <cell r="C9832" t="str">
            <v>m2</v>
          </cell>
          <cell r="D9832">
            <v>25.86</v>
          </cell>
        </row>
        <row r="9833">
          <cell r="A9833" t="str">
            <v>ED-50437</v>
          </cell>
          <cell r="B9833" t="str">
            <v>PLANTIO DE GRAMA ESMERALDA EM PLACAS, INCLUSIVE TERRA VEGETAL E CONSERVAÇÃO POR TRINTA (30) DIAS</v>
          </cell>
          <cell r="C9833" t="str">
            <v>m2</v>
          </cell>
          <cell r="D9833">
            <v>28.7</v>
          </cell>
        </row>
        <row r="9834">
          <cell r="A9834" t="str">
            <v>ED-50436</v>
          </cell>
          <cell r="B9834" t="str">
            <v>PLANTIO DE GRAMA SÃO CARLOS EM PLACAS, INCLUSIVE TERRA VEGETAL E CONSERVAÇÃO POR TRINTA (30) DIAS</v>
          </cell>
          <cell r="C9834" t="str">
            <v>m2</v>
          </cell>
          <cell r="D9834">
            <v>34.88</v>
          </cell>
        </row>
        <row r="9835">
          <cell r="A9835" t="str">
            <v>ED-50433</v>
          </cell>
          <cell r="B9835" t="str">
            <v>PLANTIO E PREPARO DE COVAS DE ARBUSTOS ORNAMENTAIS EM GERAL, EXCETO FORNECIMENTO DAS MUDAS</v>
          </cell>
          <cell r="C9835" t="str">
            <v>un</v>
          </cell>
          <cell r="D9835">
            <v>10.05</v>
          </cell>
        </row>
        <row r="9836">
          <cell r="A9836" t="str">
            <v>ED-50434</v>
          </cell>
          <cell r="B9836" t="str">
            <v>PLANTIO E PREPARO DE COVAS DE FORRAÇÃO, EXCETO FORNECIMENTO DAS MUDAS</v>
          </cell>
          <cell r="C9836" t="str">
            <v>m2</v>
          </cell>
          <cell r="D9836">
            <v>25.5</v>
          </cell>
        </row>
        <row r="9837">
          <cell r="A9837" t="str">
            <v>ED-50432</v>
          </cell>
          <cell r="B9837" t="str">
            <v>PLANTIO E PREPARO DE COVAS PARA ÁRVORES COM ALTURA MÉDIA DE 2,00M, DIMENSÕES (60X60X60)CM , EXCLUSIVE FORNECIMENTO DAS MUDAS</v>
          </cell>
          <cell r="C9837" t="str">
            <v>un</v>
          </cell>
          <cell r="D9837">
            <v>13.4</v>
          </cell>
        </row>
        <row r="9838">
          <cell r="A9838" t="str">
            <v>ED-50446</v>
          </cell>
          <cell r="B9838" t="str">
            <v>FORNECIMENTO DE ARBUSTO BELA EMÍLIA COM ALTURA MÍNIMA DE 15CM, EXCLUSIVE PLANTIO</v>
          </cell>
          <cell r="C9838" t="str">
            <v>un</v>
          </cell>
          <cell r="D9838">
            <v>3.84</v>
          </cell>
        </row>
        <row r="9839">
          <cell r="A9839" t="str">
            <v>ED-50447</v>
          </cell>
          <cell r="B9839" t="str">
            <v>FORNECIMENTO DE ARBUSTO CAMARÁ COM ALTURA MÍNIMA DE 15CM, EXCLUSIVE PLANTIO</v>
          </cell>
          <cell r="C9839" t="str">
            <v>un</v>
          </cell>
          <cell r="D9839">
            <v>2.41</v>
          </cell>
        </row>
        <row r="9840">
          <cell r="A9840" t="str">
            <v>ED-50441</v>
          </cell>
          <cell r="B9840" t="str">
            <v>FORNECIMENTO DE ÁRVORE ACÁSSIA MIMOSA COM ALTURA MÉDIA DE 2,00M, EXCLUSIVE PLANTIO</v>
          </cell>
          <cell r="C9840" t="str">
            <v>un</v>
          </cell>
          <cell r="D9840">
            <v>161.09</v>
          </cell>
        </row>
        <row r="9841">
          <cell r="A9841" t="str">
            <v>ED-25275</v>
          </cell>
          <cell r="B9841" t="str">
            <v>FORNECIMENTO DE ÁRVORE AROEIRA-PIMENTEIRA COM ALTURA MÉDIA DE 2,00M, EXCLUSIVE PLANTIO</v>
          </cell>
          <cell r="C9841" t="str">
            <v>un</v>
          </cell>
          <cell r="D9841">
            <v>80.23</v>
          </cell>
        </row>
        <row r="9842">
          <cell r="A9842" t="str">
            <v>ED-25277</v>
          </cell>
          <cell r="B9842" t="str">
            <v>FORNECIMENTO DE ÁRVORE AROEIRA-SALSA COM ALTURA MÉDIA DE 2,00M, EXCLUSIVE PLANTIO</v>
          </cell>
          <cell r="C9842" t="str">
            <v>un</v>
          </cell>
          <cell r="D9842">
            <v>80.23</v>
          </cell>
        </row>
        <row r="9843">
          <cell r="A9843" t="str">
            <v>ED-25245</v>
          </cell>
          <cell r="B9843" t="str">
            <v>FORNECIMENTO DE ÁRVORE IPÊ-AMARELO COM ALTURA MÉDIA DE 2,00M, EXCLUSIVE PLANTIO</v>
          </cell>
          <cell r="C9843" t="str">
            <v>un</v>
          </cell>
          <cell r="D9843">
            <v>101.93</v>
          </cell>
        </row>
        <row r="9844">
          <cell r="A9844" t="str">
            <v>ED-25264</v>
          </cell>
          <cell r="B9844" t="str">
            <v>FORNECIMENTO DE ÁRVORE IPÊ-BRANCO COM ALTURA MÉDIA DE 2,00M, EXCLUSIVE PLANTIO</v>
          </cell>
          <cell r="C9844" t="str">
            <v>un</v>
          </cell>
          <cell r="D9844">
            <v>101.93</v>
          </cell>
        </row>
        <row r="9845">
          <cell r="A9845" t="str">
            <v>ED-50439</v>
          </cell>
          <cell r="B9845" t="str">
            <v>FORNECIMENTO DE ÁRVORE IPÊ-ROSA COM ALTURA MÉDIA DE 2,00M, EXCLUSIVE PLANTIO</v>
          </cell>
          <cell r="C9845" t="str">
            <v>un</v>
          </cell>
          <cell r="D9845">
            <v>101.93</v>
          </cell>
        </row>
        <row r="9846">
          <cell r="A9846" t="str">
            <v>ED-25244</v>
          </cell>
          <cell r="B9846" t="str">
            <v>FORNECIMENTO DE ÁRVORE IPÊ-ROXO COM ALTURA MÉDIA DE 2,00M, EXCLUSIVE PLANTIO</v>
          </cell>
          <cell r="C9846" t="str">
            <v>un</v>
          </cell>
          <cell r="D9846">
            <v>101.93</v>
          </cell>
        </row>
        <row r="9847">
          <cell r="A9847" t="str">
            <v>ED-50442</v>
          </cell>
          <cell r="B9847" t="str">
            <v>FORNECIMENTO DE ÁRVORE JACARANDÁ MIMOSO COM ALTURA MÉDIA DE 2,00M, EXCLUSIVE PLANTIO</v>
          </cell>
          <cell r="C9847" t="str">
            <v>un</v>
          </cell>
          <cell r="D9847">
            <v>98.5</v>
          </cell>
        </row>
        <row r="9848">
          <cell r="A9848" t="str">
            <v>ED-25470</v>
          </cell>
          <cell r="B9848" t="str">
            <v>FORNECIMENTO DE ÁRVORE JATOBÁ COM ALTURA MÉDIA DE 2,00M, EXCLUSIVE PLANTIO</v>
          </cell>
          <cell r="C9848" t="str">
            <v>un</v>
          </cell>
          <cell r="D9848">
            <v>93.5</v>
          </cell>
        </row>
        <row r="9849">
          <cell r="A9849" t="str">
            <v>ED-25280</v>
          </cell>
          <cell r="B9849" t="str">
            <v>FORNECIMENTO DE ÁRVORE MANACÁ-DA-SERRA COM ALTURA MÉDIA DE 2,00M, EXCLUSIVE PLANTIO</v>
          </cell>
          <cell r="C9849" t="str">
            <v>un</v>
          </cell>
          <cell r="D9849">
            <v>95.7</v>
          </cell>
        </row>
        <row r="9850">
          <cell r="A9850" t="str">
            <v>ED-25497</v>
          </cell>
          <cell r="B9850" t="str">
            <v>FORNECIMENTO DE ÁRVORE OITI COM ALTURA MÉDIA DE 2,00M, EXCLUSIVE PLANTIO</v>
          </cell>
          <cell r="C9850" t="str">
            <v>un</v>
          </cell>
          <cell r="D9850">
            <v>72.67</v>
          </cell>
        </row>
        <row r="9851">
          <cell r="A9851" t="str">
            <v>ED-25269</v>
          </cell>
          <cell r="B9851" t="str">
            <v>FORNECIMENTO DE ÁRVORE PAINEIRA COM ALTURA MÉDIA DE 2,00M, EXCLUSIVE PLANTIO</v>
          </cell>
          <cell r="C9851" t="str">
            <v>un</v>
          </cell>
          <cell r="D9851">
            <v>80.57</v>
          </cell>
        </row>
        <row r="9852">
          <cell r="A9852" t="str">
            <v>ED-25273</v>
          </cell>
          <cell r="B9852" t="str">
            <v>FORNECIMENTO DE ÁRVORE PAU-BRASIL COM ALTURA MÉDIA DE 2,00M, EXCLUSIVE PLANTIO</v>
          </cell>
          <cell r="C9852" t="str">
            <v>un</v>
          </cell>
          <cell r="D9852">
            <v>75.14</v>
          </cell>
        </row>
        <row r="9853">
          <cell r="A9853" t="str">
            <v>ED-50440</v>
          </cell>
          <cell r="B9853" t="str">
            <v>FORNECIMENTO DE ÁRVORE PAU-FERRO COM ALTURA MÉDIA DE 2,00M, EXCLUSIVE PLANTIO</v>
          </cell>
          <cell r="C9853" t="str">
            <v>un</v>
          </cell>
          <cell r="D9853">
            <v>98.29</v>
          </cell>
        </row>
        <row r="9854">
          <cell r="A9854" t="str">
            <v>ED-25489</v>
          </cell>
          <cell r="B9854" t="str">
            <v>FORNECIMENTO DE ÁRVORE PAU-MULATO COM ALTURA MÉDIA DE 2,00M, EXCLUSIVE PLANTIO</v>
          </cell>
          <cell r="C9854" t="str">
            <v>un</v>
          </cell>
          <cell r="D9854">
            <v>81.43</v>
          </cell>
        </row>
        <row r="9855">
          <cell r="A9855" t="str">
            <v>ED-25268</v>
          </cell>
          <cell r="B9855" t="str">
            <v>FORNECIMENTO DE ÁRVORE QUARESMEIRA COM ALTURA MÉDIA DE 2,00M, EXCLUSIVE PLANTIO</v>
          </cell>
          <cell r="C9855" t="str">
            <v>un</v>
          </cell>
          <cell r="D9855">
            <v>95.7</v>
          </cell>
        </row>
        <row r="9856">
          <cell r="A9856" t="str">
            <v>ED-25493</v>
          </cell>
          <cell r="B9856" t="str">
            <v>FORNECIMENTO DE ÁRVORE SAPUCAIA COM ALTURA MÉDIA DE 2,00M, EXCLUSIVE PLANTIO</v>
          </cell>
          <cell r="C9856" t="str">
            <v>un</v>
          </cell>
          <cell r="D9856">
            <v>95.22</v>
          </cell>
        </row>
        <row r="9857">
          <cell r="A9857" t="str">
            <v>ED-50438</v>
          </cell>
          <cell r="B9857" t="str">
            <v>FORNECIMENTO DE ÁRVORE SIBIPURUNA COM ALTURA MÉDIA DE 2,00M, EXCLUSIVE PLANTIO</v>
          </cell>
          <cell r="C9857" t="str">
            <v>un</v>
          </cell>
          <cell r="D9857">
            <v>98.29</v>
          </cell>
        </row>
        <row r="9858">
          <cell r="A9858" t="str">
            <v>ED-25441</v>
          </cell>
          <cell r="B9858" t="str">
            <v>FORNECIMENTO DE ÁRVORE UNHA-DE-VACA COM ALTURA MÉDIA DE 2,00M, EXCLUSIVE PLANTIO</v>
          </cell>
          <cell r="C9858" t="str">
            <v>un</v>
          </cell>
          <cell r="D9858">
            <v>75.64</v>
          </cell>
        </row>
        <row r="9859">
          <cell r="A9859" t="str">
            <v>ED-25551</v>
          </cell>
          <cell r="B9859" t="str">
            <v>FORNECIMENTO DE FORRAÇÃO DO TIPO ACALYPHA, EXCLUSIVE PLANTIO</v>
          </cell>
          <cell r="C9859" t="str">
            <v>m2</v>
          </cell>
          <cell r="D9859">
            <v>55.25</v>
          </cell>
        </row>
        <row r="9860">
          <cell r="A9860" t="str">
            <v>ED-25553</v>
          </cell>
          <cell r="B9860" t="str">
            <v>FORNECIMENTO DE FORRAÇÃO DO TIPO CLOROFITO, EXCLUSIVE PLANTIO</v>
          </cell>
          <cell r="C9860" t="str">
            <v>m2</v>
          </cell>
          <cell r="D9860">
            <v>43.5</v>
          </cell>
        </row>
        <row r="9861">
          <cell r="A9861" t="str">
            <v>ED-25549</v>
          </cell>
          <cell r="B9861" t="str">
            <v>FORNECIMENTO DE FORRAÇÃO DO TIPO GRAMA-AMENDOIM, EXCLUSIVE PLANTIO</v>
          </cell>
          <cell r="C9861" t="str">
            <v>m2</v>
          </cell>
          <cell r="D9861">
            <v>18</v>
          </cell>
        </row>
        <row r="9862">
          <cell r="A9862" t="str">
            <v>ED-25552</v>
          </cell>
          <cell r="B9862" t="str">
            <v>FORNECIMENTO DE FORRAÇÃO DO TIPO WEDELIA, EXCLUSIVE PLANTIO</v>
          </cell>
          <cell r="C9862" t="str">
            <v>m2</v>
          </cell>
          <cell r="D9862">
            <v>63.75</v>
          </cell>
        </row>
        <row r="9863">
          <cell r="A9863" t="str">
            <v>ED-50449</v>
          </cell>
          <cell r="B9863" t="str">
            <v>FORNECIMENTO DE PALMEIRA ARECA-BAMBU COM ALTURA MÍNIMA DE 50CM, EXCLUSIVE PLANTIO</v>
          </cell>
          <cell r="C9863" t="str">
            <v>un</v>
          </cell>
          <cell r="D9863">
            <v>24.08</v>
          </cell>
        </row>
        <row r="9864">
          <cell r="A9864" t="str">
            <v>ED-25243</v>
          </cell>
          <cell r="B9864" t="str">
            <v>FORNECIMENTO DE PALMEIRA JERIVÁ COM ALTURA MÉDIA DE 2,00M, EXCLUSIVE PLANTIO</v>
          </cell>
          <cell r="C9864" t="str">
            <v>un</v>
          </cell>
          <cell r="D9864">
            <v>172.55</v>
          </cell>
        </row>
        <row r="9865">
          <cell r="A9865" t="str">
            <v>ED-50448</v>
          </cell>
          <cell r="B9865" t="str">
            <v>FORNECIMENTO DE PALMEIRA LICURI COM ALTURA MÉDIA DE 2,00M, EXCLUSIVE PLANTIO</v>
          </cell>
          <cell r="C9865" t="str">
            <v>un</v>
          </cell>
          <cell r="D9865">
            <v>172.55</v>
          </cell>
        </row>
        <row r="9866">
          <cell r="A9866" t="str">
            <v>ED-50431</v>
          </cell>
          <cell r="B9866" t="str">
            <v>CERCA EM FERRO, TRIANGULAR, PADRÃO PREFEITURA</v>
          </cell>
          <cell r="C9866" t="str">
            <v>U</v>
          </cell>
          <cell r="D9866">
            <v>83.97</v>
          </cell>
        </row>
        <row r="9867">
          <cell r="A9867" t="str">
            <v>ED-50704</v>
          </cell>
          <cell r="B9867" t="str">
            <v>ENCHIMENTO DE RASGO EM ALVENARIA/CONCRETO COM ARGAMASSA, DIÂMETROS DE 15MM A 25MM (1/2" A 1"), INCLUSIVE ARGAMASSA, TRAÇO 1:2:8 (CIMENTO, CAL E AREIA), PREPARO MECÂNICO</v>
          </cell>
          <cell r="C9867" t="str">
            <v>m</v>
          </cell>
          <cell r="D9867">
            <v>2.39</v>
          </cell>
        </row>
        <row r="9868">
          <cell r="A9868" t="str">
            <v>ED-50705</v>
          </cell>
          <cell r="B9868" t="str">
            <v>ENCHIMENTO DE RASGO EM ALVENARIA/CONCRETO COM ARGAMASSA, DIÂMETROS DE 32MM A 50MM (1.1/4" A 2"), INCLUSIVE ARGAMASSA, TRAÇO 1:2:8 (CIMENTO, CAL E AREIA), PREPARO MECÂNICO</v>
          </cell>
          <cell r="C9868" t="str">
            <v>m</v>
          </cell>
          <cell r="D9868">
            <v>3.12</v>
          </cell>
        </row>
        <row r="9869">
          <cell r="A9869" t="str">
            <v>ED-50706</v>
          </cell>
          <cell r="B9869" t="str">
            <v>ENCHIMENTO DE RASGO EM ALVENARIA/CONCRETO COM ARGAMASSA, DIÂMETROS DE 65MM A 100MM (2.1/2" A 4"), INCLUSIVE ARGAMASSA, TRAÇO 1:2:8 (CIMENTO, CAL E AREIA), PREPARO MECÂNICO</v>
          </cell>
          <cell r="C9869" t="str">
            <v>m</v>
          </cell>
          <cell r="D9869">
            <v>5.19</v>
          </cell>
        </row>
        <row r="9870">
          <cell r="A9870" t="str">
            <v>ED-50707</v>
          </cell>
          <cell r="B9870" t="str">
            <v>RASGO EM ALVENARIA PARA PASSAGEM DE ELETRODUTO/TUBULAÇÃO, DIÂMETROS DE 15MM A 25MM (1/2" A 1"), EXCLUSIVE ENCHIMENTO</v>
          </cell>
          <cell r="C9870" t="str">
            <v>m</v>
          </cell>
          <cell r="D9870">
            <v>3.19</v>
          </cell>
        </row>
        <row r="9871">
          <cell r="A9871" t="str">
            <v>ED-50708</v>
          </cell>
          <cell r="B9871" t="str">
            <v>RASGO EM ALVENARIA PARA PASSAGEM DE ELETRODUTO/TUBULAÇÃO, DIÂMETROS DE 32MM A 50MM (1.1/4" A 2"), EXCLUSIVE ENCHIMENTO</v>
          </cell>
          <cell r="C9871" t="str">
            <v>m</v>
          </cell>
          <cell r="D9871">
            <v>4.97</v>
          </cell>
        </row>
        <row r="9872">
          <cell r="A9872" t="str">
            <v>ED-50709</v>
          </cell>
          <cell r="B9872" t="str">
            <v>RASGO EM ALVENARIA PARA PASSAGEM DE ELETRODUTO/TUBULAÇÃO, DIÂMETROS DE 65MM A 100MM (2.1/2" A 4"), EXCLUSIVE ENCHIMENTO</v>
          </cell>
          <cell r="C9872" t="str">
            <v>m</v>
          </cell>
          <cell r="D9872">
            <v>6.4</v>
          </cell>
        </row>
        <row r="9873">
          <cell r="A9873" t="str">
            <v>ED-50710</v>
          </cell>
          <cell r="B9873" t="str">
            <v>RASGO EM CONCRETO PARA PASSAGEM DE ELETRODUTO/TUBULAÇÃO, DIÂMETROS DE 15MM A 25MM (1/2" A 1"), EXCLUSIVE ENCHIMENTO</v>
          </cell>
          <cell r="C9873" t="str">
            <v>m</v>
          </cell>
          <cell r="D9873">
            <v>8.96</v>
          </cell>
        </row>
        <row r="9874">
          <cell r="A9874" t="str">
            <v>ED-50711</v>
          </cell>
          <cell r="B9874" t="str">
            <v>RASGO EM CONCRETO PARA PASSAGEM DE ELETRODUTO/TUBULAÇÃO, DIÂMETROS DE 32MM A 50MM (1.1/4" A 2"), EXCLUSIVE ENCHIMENTO</v>
          </cell>
          <cell r="C9874" t="str">
            <v>m</v>
          </cell>
          <cell r="D9874">
            <v>9.74</v>
          </cell>
        </row>
        <row r="9875">
          <cell r="A9875" t="str">
            <v>ED-50712</v>
          </cell>
          <cell r="B9875" t="str">
            <v>RASGO EM CONCRETO PARA PASSAGEM DE ELETRODUTO/TUBULAÇÃO, DIÂMETROS DE 65MM A 100MM (2.1/2" A 4"), EXCLUSIVE ENCHIMENTO</v>
          </cell>
          <cell r="C9875" t="str">
            <v>m</v>
          </cell>
          <cell r="D9875">
            <v>12.46</v>
          </cell>
        </row>
        <row r="9876">
          <cell r="A9876" t="str">
            <v>ED-8005</v>
          </cell>
          <cell r="B9876" t="str">
            <v>COSTURA DE TRINCA COM GRAMPO, BARRA DE AÇO CA-60 Ø4,2MM, COMPRIMENTO TOTAL 40CM, ESPAÇAMENTO DE 10CM, INCLUSIVE CORTE, DOBRA E ARGAMASSA, TRAÇO 1:4 (CIMENTO E AREIA), PREPARO MECÂNICO</v>
          </cell>
          <cell r="C9876" t="str">
            <v>m</v>
          </cell>
          <cell r="D9876">
            <v>39.34</v>
          </cell>
        </row>
        <row r="9877">
          <cell r="A9877" t="str">
            <v>ED-8004</v>
          </cell>
          <cell r="B9877" t="str">
            <v>COSTURA DE TRINCA COM GRAMPO, BARRA DE AÇO CA-60 Ø4,2MM, COMPRIMENTO TOTAL 40CM, ESPAÇAMENTO DE 15CM, INCLUSIVE CORTE, DOBRA E ARGAMASSA, TRAÇO 1:4 (CIMENTO E AREIA), PREPARO MECÂNICO</v>
          </cell>
          <cell r="C9877" t="str">
            <v>m</v>
          </cell>
          <cell r="D9877">
            <v>26.22</v>
          </cell>
        </row>
        <row r="9878">
          <cell r="A9878" t="str">
            <v>ED-8003</v>
          </cell>
          <cell r="B9878" t="str">
            <v>COSTURA DE TRINCA COM GRAMPO, BARRA DE AÇO CA-60 Ø4,2MM, COMPRIMENTO TOTAL 40CM, ESPAÇAMENTO DE 20CM, INCLUSIVE CORTE, DOBRA E ARGAMASSA, TRAÇO 1:4 (CIMENTO E AREIA), PREPARO MECÂNICO</v>
          </cell>
          <cell r="C9878" t="str">
            <v>m</v>
          </cell>
          <cell r="D9878">
            <v>21.43</v>
          </cell>
        </row>
        <row r="9879">
          <cell r="A9879" t="str">
            <v>ED-50234</v>
          </cell>
          <cell r="B9879" t="str">
            <v>COSTURA DE TRINCA COM GRAMPO, BARRA DE AÇO CA-60 Ø4,2MM, COMPRIMENTO TOTAL 40CM, ESPAÇAMENTO DE 30CM, INCLUSIVE CORTE, DOBRA E ARGAMASSA, TRAÇO 1:4 (CIMENTO E AREIA), PREPARO MECÂNICO</v>
          </cell>
          <cell r="C9879" t="str">
            <v>m</v>
          </cell>
          <cell r="D9879">
            <v>15.21</v>
          </cell>
        </row>
        <row r="9880">
          <cell r="A9880" t="str">
            <v>ED-50236</v>
          </cell>
          <cell r="B9880" t="str">
            <v>ENTELAMENTO CORRETIVO DE SUPERFÍCIE COM TRINCA POR RETRAÇÃO OU DILATAÇÃO, REVESTIDA COM ARGAMASSA DE CAL HIDRATADA, TRAÇO 1:3 (CAL E AREIA), PREPARO MANUAL, INCLUSIVE TELA DE POLIÉSTER ADESIVA COM REFORÇO CENTRAL, LARGURA DE 15CM</v>
          </cell>
          <cell r="C9880" t="str">
            <v>m</v>
          </cell>
          <cell r="D9880">
            <v>8.1</v>
          </cell>
        </row>
        <row r="9881">
          <cell r="A9881" t="str">
            <v>ED-50237</v>
          </cell>
          <cell r="B9881" t="str">
            <v>ENTELAMENTO PREVENTIVO DE SUPERFÍCIE SUJEITA A TRINCA, INCLUSIVE TELA DE POLIÉSTER ADESIVA SEM REFORÇO, LARGURA DE 25CM, EXCLUSIVE REVESTIMENTO DE ACABAMENTO</v>
          </cell>
          <cell r="C9881" t="str">
            <v>m</v>
          </cell>
          <cell r="D9881">
            <v>10.32</v>
          </cell>
        </row>
        <row r="9882">
          <cell r="A9882" t="str">
            <v>ED-8145</v>
          </cell>
          <cell r="B9882" t="str">
            <v>JUNTA DE DILATAÇÃO COM ISOPOR 20 MM, EXCLUSIVE SELANTE</v>
          </cell>
          <cell r="C9882" t="str">
            <v>m2</v>
          </cell>
          <cell r="D9882">
            <v>7.91</v>
          </cell>
        </row>
        <row r="9883">
          <cell r="A9883" t="str">
            <v>ED-50240</v>
          </cell>
          <cell r="B9883" t="str">
            <v>TELA SOLDADA PARA LIGAÇÃO E PREVENÇÃO DE TRINCA EM ALVENARIA/ESTRUTURA, DIMENSÕES (50X10,5)CM, INCLUSIVE PINOS DE FIXAÇÃO, EXCLUSIVE REBOCO</v>
          </cell>
          <cell r="C9883" t="str">
            <v>un</v>
          </cell>
          <cell r="D9883">
            <v>5.69</v>
          </cell>
        </row>
        <row r="9884">
          <cell r="A9884" t="str">
            <v>ED-50241</v>
          </cell>
          <cell r="B9884" t="str">
            <v>TELA SOLDADA PARA LIGAÇÃO E PREVENÇÃO DE TRINCA EM ALVENARIA/ESTRUTURA, DIMENSÕES (50X12)CM, INCLUSIVE PINOS DE FIXAÇÃO, EXCLUSIVE REBOCO</v>
          </cell>
          <cell r="C9884" t="str">
            <v>un</v>
          </cell>
          <cell r="D9884">
            <v>7.52</v>
          </cell>
        </row>
        <row r="9885">
          <cell r="A9885" t="str">
            <v>ED-50238</v>
          </cell>
          <cell r="B9885" t="str">
            <v>TELA SOLDADA PARA LIGAÇÃO E PREVENÇÃO DE TRINCA EM ALVENARIA/ESTRUTURA, DIMENSÕES (50X6)CM, INCLUSIVE PINOS DE FIXAÇÃO, EXCLUSIVE REBOCO</v>
          </cell>
          <cell r="C9885" t="str">
            <v>un</v>
          </cell>
          <cell r="D9885">
            <v>6.96</v>
          </cell>
        </row>
        <row r="9886">
          <cell r="A9886" t="str">
            <v>ED-50239</v>
          </cell>
          <cell r="B9886" t="str">
            <v>TELA SOLDADA PARA LIGAÇÃO E PREVENÇÃO DE TRINCA EM ALVENARIA/ESTRUTURA, DIMENSÕES (50X7,5)CM, INCLUSIVE PINOS DE FIXAÇÃO, EXCLUSIVE REBOCO</v>
          </cell>
          <cell r="C9886" t="str">
            <v>un</v>
          </cell>
          <cell r="D9886">
            <v>7.1</v>
          </cell>
        </row>
        <row r="9887">
          <cell r="A9887" t="str">
            <v>ED-20754</v>
          </cell>
          <cell r="B9887" t="str">
            <v>TELA SOLDADA PARA LIGAÇÃO E PREVENÇÃO DE TRINCA EM ALVENARIA/ESTRUTURA, INCLUSIVE PINOS DE FIXAÇÃO, EXCLUSIVE REBOCO</v>
          </cell>
          <cell r="C9887" t="str">
            <v>m2</v>
          </cell>
          <cell r="D9887">
            <v>30.69</v>
          </cell>
        </row>
        <row r="9888">
          <cell r="A9888" t="str">
            <v>ED-50235</v>
          </cell>
          <cell r="B9888" t="str">
            <v>TRATAMENTO DE JUNTA DE DILATAÇÃO COM ISOPOR,  ESP. 20 MM, PROFUNDIDADE DE 10-15CM, EXCLUSIVE SELANTE</v>
          </cell>
          <cell r="C9888" t="str">
            <v>m</v>
          </cell>
          <cell r="D9888">
            <v>1</v>
          </cell>
        </row>
        <row r="9889">
          <cell r="A9889" t="str">
            <v>ED-49556</v>
          </cell>
          <cell r="B9889" t="str">
            <v>ENSAIO DE COMPACTACAO - AMOSTRAS NAO TRABALHADAS - ENERGIA INTERMEDIARIA - SOLOS</v>
          </cell>
          <cell r="C9889" t="str">
            <v>U</v>
          </cell>
          <cell r="D9889">
            <v>156.26</v>
          </cell>
        </row>
        <row r="9890">
          <cell r="A9890" t="str">
            <v>ED-49557</v>
          </cell>
          <cell r="B9890" t="str">
            <v>ENSAIO DE COMPACTACAO - AMOSTRAS NAO TRABALHADAS - ENERGIA MODIFICADA - SOLOS</v>
          </cell>
          <cell r="C9890" t="str">
            <v>U</v>
          </cell>
          <cell r="D9890">
            <v>200.78</v>
          </cell>
        </row>
        <row r="9891">
          <cell r="A9891" t="str">
            <v>ED-49555</v>
          </cell>
          <cell r="B9891" t="str">
            <v>ENSAIO DE COMPACTACAO - AMOSTRAS NAO TRABALHADAS - ENERGIA NORMAL - SOLOS</v>
          </cell>
          <cell r="C9891" t="str">
            <v>U</v>
          </cell>
          <cell r="D9891">
            <v>112.2</v>
          </cell>
        </row>
        <row r="9892">
          <cell r="A9892" t="str">
            <v>ED-49558</v>
          </cell>
          <cell r="B9892" t="str">
            <v>ENSAIO DE COMPACTACAO - AMOSTRAS TRABALHADAS - SOLOS</v>
          </cell>
          <cell r="C9892" t="str">
            <v>U</v>
          </cell>
          <cell r="D9892">
            <v>108.29</v>
          </cell>
        </row>
        <row r="9893">
          <cell r="A9893" t="str">
            <v>ED-49561</v>
          </cell>
          <cell r="B9893" t="str">
            <v>ENSAIO DE DENSIDADE REAL - SOLOS</v>
          </cell>
          <cell r="C9893" t="str">
            <v>U</v>
          </cell>
          <cell r="D9893">
            <v>47.54</v>
          </cell>
        </row>
        <row r="9894">
          <cell r="A9894" t="str">
            <v>ED-49567</v>
          </cell>
          <cell r="B9894" t="str">
            <v>ENSAIO DE EXPANSIBILIDADE - SOLOS</v>
          </cell>
          <cell r="C9894" t="str">
            <v>U</v>
          </cell>
          <cell r="D9894">
            <v>77.36</v>
          </cell>
        </row>
        <row r="9895">
          <cell r="A9895" t="str">
            <v>ED-49551</v>
          </cell>
          <cell r="B9895" t="str">
            <v>ENSAIO DE GRANULOMETRIA POR PENEIRAMENTO - SOLOS</v>
          </cell>
          <cell r="C9895" t="str">
            <v>U</v>
          </cell>
          <cell r="D9895">
            <v>91.35</v>
          </cell>
        </row>
        <row r="9896">
          <cell r="A9896" t="str">
            <v>ED-49552</v>
          </cell>
          <cell r="B9896" t="str">
            <v>ENSAIO DE GRANULOMETRIA POR PENEIRAMENTO E SEDIMENTACAO - SOLOS</v>
          </cell>
          <cell r="C9896" t="str">
            <v>U</v>
          </cell>
          <cell r="D9896">
            <v>145.86</v>
          </cell>
        </row>
        <row r="9897">
          <cell r="A9897" t="str">
            <v>ED-49553</v>
          </cell>
          <cell r="B9897" t="str">
            <v>ENSAIO DE LIMITE DE LIQUIDEZ - SOLOS</v>
          </cell>
          <cell r="C9897" t="str">
            <v>U</v>
          </cell>
          <cell r="D9897">
            <v>76.12</v>
          </cell>
        </row>
        <row r="9898">
          <cell r="A9898" t="str">
            <v>ED-49554</v>
          </cell>
          <cell r="B9898" t="str">
            <v>ENSAIO DE LIMITE DE PLASTICIDADE - SOLOS</v>
          </cell>
          <cell r="C9898" t="str">
            <v>U</v>
          </cell>
          <cell r="D9898">
            <v>76.5</v>
          </cell>
        </row>
        <row r="9899">
          <cell r="A9899" t="str">
            <v>ED-49562</v>
          </cell>
          <cell r="B9899" t="str">
            <v>ENSAIO DE MASSA ESPECIFICA - IN SITU - EMPREGO DO OLEO - SOLOS</v>
          </cell>
          <cell r="C9899" t="str">
            <v>U</v>
          </cell>
          <cell r="D9899">
            <v>59.26</v>
          </cell>
        </row>
        <row r="9900">
          <cell r="A9900" t="str">
            <v>ED-49560</v>
          </cell>
          <cell r="B9900" t="str">
            <v>ENSAIO DE MASSA ESPECIFICA - IN SITU - METODO BALAO DE BORRACHA - SOLOS</v>
          </cell>
          <cell r="C9900" t="str">
            <v>U</v>
          </cell>
          <cell r="D9900">
            <v>42.47</v>
          </cell>
        </row>
        <row r="9901">
          <cell r="A9901" t="str">
            <v>ED-49559</v>
          </cell>
          <cell r="B9901" t="str">
            <v>ENSAIO DE MASSA ESPECIFICA - IN SITU - METODO FRASCO DE AREIA - SOLOS</v>
          </cell>
          <cell r="C9901" t="str">
            <v>U</v>
          </cell>
          <cell r="D9901">
            <v>37.35</v>
          </cell>
        </row>
        <row r="9902">
          <cell r="A9902" t="str">
            <v>ED-49566</v>
          </cell>
          <cell r="B9902" t="str">
            <v>ENSAIO DE RESILIENCIA - SOLOS</v>
          </cell>
          <cell r="C9902" t="str">
            <v>U</v>
          </cell>
          <cell r="D9902">
            <v>688.37</v>
          </cell>
        </row>
        <row r="9903">
          <cell r="A9903" t="str">
            <v>ED-49565</v>
          </cell>
          <cell r="B9903" t="str">
            <v>ENSAIO DE TEOR DE UMIDADE - EM LABORATORIO - SOLOS</v>
          </cell>
          <cell r="C9903" t="str">
            <v>U</v>
          </cell>
          <cell r="D9903">
            <v>43.1</v>
          </cell>
        </row>
        <row r="9904">
          <cell r="A9904" t="str">
            <v>ED-49563</v>
          </cell>
          <cell r="B9904" t="str">
            <v>ENSAIO DE TEOR DE UMIDADE - METODO EXPEDITO DO ALCOOL - SOLOS</v>
          </cell>
          <cell r="C9904" t="str">
            <v>U</v>
          </cell>
          <cell r="D9904">
            <v>31.53</v>
          </cell>
        </row>
        <row r="9905">
          <cell r="A9905" t="str">
            <v>ED-49564</v>
          </cell>
          <cell r="B9905" t="str">
            <v>ENSAIO DE TEOR DE UMIDADE - PROCESSO SPEEDY - SOLOS E AGREGADOS MIUDOS</v>
          </cell>
          <cell r="C9905" t="str">
            <v>U</v>
          </cell>
          <cell r="D9905">
            <v>31.38</v>
          </cell>
        </row>
        <row r="9906">
          <cell r="A9906" t="str">
            <v>ED-49550</v>
          </cell>
          <cell r="B9906" t="str">
            <v>ENSAIO DE TERRAPLENAGEM - CAMADA FINAL DO ATERRO</v>
          </cell>
          <cell r="C9906" t="str">
            <v>m3</v>
          </cell>
          <cell r="D9906">
            <v>1.22</v>
          </cell>
        </row>
        <row r="9907">
          <cell r="A9907" t="str">
            <v>ED-49549</v>
          </cell>
          <cell r="B9907" t="str">
            <v>ENSAIOS DE TERRAPLENAGEM - CORPO DO ATERRO</v>
          </cell>
          <cell r="C9907" t="str">
            <v>m3</v>
          </cell>
          <cell r="D9907">
            <v>0.38</v>
          </cell>
        </row>
        <row r="9908">
          <cell r="A9908" t="str">
            <v>ED-49568</v>
          </cell>
          <cell r="B9908" t="str">
            <v>PREPARACAO DE AMOSTRAS PARA ENSAIO DE CARACTERIZACAO - SOLOS</v>
          </cell>
          <cell r="C9908" t="str">
            <v>U</v>
          </cell>
          <cell r="D9908">
            <v>58.68</v>
          </cell>
        </row>
        <row r="9909">
          <cell r="A9909" t="str">
            <v>ED-49545</v>
          </cell>
          <cell r="B9909" t="str">
            <v>DETERMINAÇÃO E ANÁLISE DE RESULTADO DE RESISTÊNCIA A COMPRESSÃO DO CONCRETO MOLDADO</v>
          </cell>
          <cell r="C9909" t="str">
            <v>U</v>
          </cell>
          <cell r="D9909">
            <v>173.14</v>
          </cell>
        </row>
        <row r="9910">
          <cell r="A9910" t="str">
            <v>ED-49544</v>
          </cell>
          <cell r="B9910" t="str">
            <v>ENSAIO DE CONCRETO: CURA, FACEAMENTO, RUPTURA, EMISSÃO DE CERTIFICADOS - ATE 6 UNIDADES</v>
          </cell>
          <cell r="C9910" t="str">
            <v>U</v>
          </cell>
          <cell r="D9910">
            <v>110.7</v>
          </cell>
        </row>
        <row r="9911">
          <cell r="A9911" t="str">
            <v>ED-49546</v>
          </cell>
          <cell r="B9911" t="str">
            <v>ENSAIO DE RESISTENCIA A COMPRESSAO SIMPLES - CONCRETO</v>
          </cell>
          <cell r="C9911" t="str">
            <v>U</v>
          </cell>
          <cell r="D9911">
            <v>96.04</v>
          </cell>
        </row>
        <row r="9912">
          <cell r="A9912" t="str">
            <v>ED-49548</v>
          </cell>
          <cell r="B9912" t="str">
            <v>ENSAIO DE RESISTENCIA A TRACAO NA FLEXAO DE CONCRETO</v>
          </cell>
          <cell r="C9912" t="str">
            <v>U</v>
          </cell>
          <cell r="D9912">
            <v>104.63</v>
          </cell>
        </row>
        <row r="9913">
          <cell r="A9913" t="str">
            <v>ED-49547</v>
          </cell>
          <cell r="B9913" t="str">
            <v>ENSAIO DE RESISTENCIA A TRACAO POR COMPRESSAO DIAMETRAL - CONCRETO</v>
          </cell>
          <cell r="C9913" t="str">
            <v>U</v>
          </cell>
          <cell r="D9913">
            <v>96.03</v>
          </cell>
        </row>
        <row r="9914">
          <cell r="A9914" t="str">
            <v>ED-49543</v>
          </cell>
          <cell r="B9914" t="str">
            <v>ENSAIO DE TRAÇÃO, DOBRAMENTO E VERIFICAÇÃO DE BITOLAS EM BARRAS DE AÇO ACIMA DE 1"</v>
          </cell>
          <cell r="C9914" t="str">
            <v>un</v>
          </cell>
          <cell r="D9914">
            <v>66.51</v>
          </cell>
        </row>
        <row r="9915">
          <cell r="A9915" t="str">
            <v>ED-49542</v>
          </cell>
          <cell r="B9915" t="str">
            <v>ENSAIO DE TRAÇÃO, DOBRAMENTO E VERIFICAÇÃO DE BITOLAS EM BARRAS DE AÇO ATÉ 1"</v>
          </cell>
          <cell r="C9915" t="str">
            <v>un</v>
          </cell>
          <cell r="D9915">
            <v>66.3</v>
          </cell>
        </row>
        <row r="9916">
          <cell r="A9916" t="str">
            <v>ED-51147</v>
          </cell>
          <cell r="B9916" t="str">
            <v>LANÇAMENTO E ESPALHAMENTO DE SOLO OU MATERIAL DE DEMOLIÇÃO EM ÁREA DE PASSEIO EXCLUSIVE APILOAMENTO</v>
          </cell>
          <cell r="C9916" t="str">
            <v>m3</v>
          </cell>
          <cell r="D9916">
            <v>20.72</v>
          </cell>
        </row>
        <row r="9917">
          <cell r="A9917" t="str">
            <v>ED-51145</v>
          </cell>
          <cell r="B9917" t="str">
            <v>PASSEIOS DE CONCRETO E = 6 CM, FCK = 10 MPA, JUNTA SECA</v>
          </cell>
          <cell r="C9917" t="str">
            <v>m2</v>
          </cell>
          <cell r="D9917">
            <v>59.07</v>
          </cell>
        </row>
        <row r="9918">
          <cell r="A9918" t="str">
            <v>ED-51144</v>
          </cell>
          <cell r="B9918" t="str">
            <v>PASSEIOS DE CONCRETO E = 8 CM, FCK = 15 MPA PADRÃO PREFEITURA</v>
          </cell>
          <cell r="C9918" t="str">
            <v>m2</v>
          </cell>
          <cell r="D9918">
            <v>69.41</v>
          </cell>
        </row>
        <row r="9919">
          <cell r="A9919" t="str">
            <v>ED-50539</v>
          </cell>
          <cell r="B9919" t="str">
            <v>PISO EM PEDRA PORTUGUESA, INCLUSIVE FORNECIMENTO, ARGAMASSA SECA, TIPO FAROFA COM PREPARO MECÂNICO, COM ASSENTAMENTO EM COLCHÃO DE AREIA E CIMENTO, ESPESSURA DE 6CM, REJUNTAMENTO E ACABAMENTO</v>
          </cell>
          <cell r="C9919" t="str">
            <v>m2</v>
          </cell>
          <cell r="D9919">
            <v>110.35</v>
          </cell>
        </row>
        <row r="9920">
          <cell r="A9920" t="str">
            <v>ED-51148</v>
          </cell>
          <cell r="B9920" t="str">
            <v>RAMPA PARA ACESSO DE DEFICIENTE, EM CONCRETO SIMPLES FCK = 25 MPA, DESEMPENADA, COM PINTURA INDICATIVA, 02 DEMÃOS</v>
          </cell>
          <cell r="C9920" t="str">
            <v>U</v>
          </cell>
          <cell r="D9920">
            <v>390.74</v>
          </cell>
        </row>
        <row r="9921">
          <cell r="A9921" t="str">
            <v>ED-50400</v>
          </cell>
          <cell r="B9921" t="str">
            <v>COLUNA DE ALVENARIA A VISTA DE SUPORTE DO PORTÃO (PARA CAIXA DE MEDIÇÃO DE ENERGIA OU PARA PLACA DO NOME DO PRÉDIO) 1,70 X 2,30 M</v>
          </cell>
          <cell r="C9921" t="str">
            <v>U</v>
          </cell>
          <cell r="D9921">
            <v>1307.42</v>
          </cell>
        </row>
        <row r="9922">
          <cell r="A9922" t="str">
            <v>ED-50409</v>
          </cell>
          <cell r="B9922" t="str">
            <v>MURETA DE TIJOLO COMUM ESP. = 15CM, H = 105 CM, A REVESTIR</v>
          </cell>
          <cell r="C9922" t="str">
            <v>m</v>
          </cell>
          <cell r="D9922">
            <v>339.68</v>
          </cell>
        </row>
        <row r="9923">
          <cell r="A9923" t="str">
            <v>ED-50410</v>
          </cell>
          <cell r="B9923" t="str">
            <v>MURETA DE TIJOLO COMUM ESP. = 15CM, H = 130 CM, A REVESTIR</v>
          </cell>
          <cell r="C9923" t="str">
            <v>m</v>
          </cell>
          <cell r="D9923">
            <v>385.45</v>
          </cell>
        </row>
        <row r="9924">
          <cell r="A9924" t="str">
            <v>ED-50399</v>
          </cell>
          <cell r="B9924" t="str">
            <v>MURO DE VEDAÇÃO DE CONCRETO PRÉ-MOLDADO TIPO CALHA V ALTURA LIVRE = 2,50 M, SAPATA CONCRETO 1:3:6, 30 X 50 CM</v>
          </cell>
          <cell r="C9924" t="str">
            <v>m</v>
          </cell>
          <cell r="D9924">
            <v>437.55</v>
          </cell>
        </row>
        <row r="9925">
          <cell r="A9925" t="str">
            <v>ED-50395</v>
          </cell>
          <cell r="B9925" t="str">
            <v>MURO DIVISÓRIO EM BLOCO DE CONCRETO COM ACABAMENTO APARENTE, ESP.15CM, ALTURA DE 180CM, COM SAPATA EM CONCRETO ARMADO , DIMENSÃO (50X55)CM,  FORMA EM CONTRA BARRANCO, INCLUSIVE ESCAVAÇÃO COM TRANSPORTE E RETIRADA DO MATERIAL ESCAVADO (EM CAÇAMBA) E PINGADEIRA EM CONCRETO</v>
          </cell>
          <cell r="C9925" t="str">
            <v>m</v>
          </cell>
          <cell r="D9925">
            <v>434.71</v>
          </cell>
        </row>
        <row r="9926">
          <cell r="A9926" t="str">
            <v>ED-50396</v>
          </cell>
          <cell r="B9926" t="str">
            <v>MURO DIVISÓRIO EM BLOCO DE CONCRETO COM ACABAMENTO APARENTE, ESP.15CM, ALTURA DE 220CM, COM SAPATA EM CONCRETO ARMADO , DIMENSÃO (50X55)CM,  FORMA EM CONTRA BARRANCO, INCLUSIVE ESCAVAÇÃO COM TRANSPORTE E RETIRADA DO MATERIAL ESCAVADO (EM CAÇAMBA) E PINGADEIRA EM CONCRETO</v>
          </cell>
          <cell r="C9926" t="str">
            <v>m</v>
          </cell>
          <cell r="D9926">
            <v>471.28</v>
          </cell>
        </row>
        <row r="9927">
          <cell r="A9927" t="str">
            <v>ED-50397</v>
          </cell>
          <cell r="B9927" t="str">
            <v>MURO DIVISÓRIO EM BLOCO DE CONCRETO COM ACABAMENTO REVESTIDO, ESP.15CM, ALTURA DE 220CM, COM SAPATA EM CONCRETO ARMADO , DIMENSÃO (50X55)CM,  FORMA EM CONTRA BARRANCO, INCLUSIVE ESCAVAÇÃO COM TRANSPORTE E RETIRADA DO MATERIAL ESCAVADO (EM CAÇAMBA), PINGADEIRA EM CONCRETO, CHAPISCO/REBOCO COM ARGAMASSA (CIMENTO E AREIA) E PINTURA EM DUAS (2) DEMÃOS</v>
          </cell>
          <cell r="C9927" t="str">
            <v>m</v>
          </cell>
          <cell r="D9927">
            <v>714.33</v>
          </cell>
        </row>
        <row r="9928">
          <cell r="A9928" t="str">
            <v>ED-50406</v>
          </cell>
          <cell r="B9928" t="str">
            <v>MURO DIVISÓRIO TIJOLO FURADO E = 10 CM, REBOCADO E PINTADO A LATEX H = 1,80 M, INCLUSIVE SAPATA DE CONCRETO ARMADO FCK = 15 MPA, 50 x 55 CM</v>
          </cell>
          <cell r="C9928" t="str">
            <v>m</v>
          </cell>
          <cell r="D9928">
            <v>709.17</v>
          </cell>
        </row>
        <row r="9929">
          <cell r="A9929" t="str">
            <v>ED-50408</v>
          </cell>
          <cell r="B9929" t="str">
            <v>MURO DIVISÓRIO TIJOLO FURADO E = 10 CM, REBOCADO E PINTADO A LATEX H = 2,20 A 2,50 M, INCLUSIVE SAPATA DE CONCRETO ARMADO FCK = 15 MPA, 50 x 55 CM</v>
          </cell>
          <cell r="C9929" t="str">
            <v>m</v>
          </cell>
          <cell r="D9929">
            <v>971</v>
          </cell>
        </row>
        <row r="9930">
          <cell r="A9930" t="str">
            <v>ED-50407</v>
          </cell>
          <cell r="B9930" t="str">
            <v>MURO DIVISÓRIO TIJOLO FURADO E = 10 CM, REBOCADO E PINTADO A LATEX H = 2,20 M, INCLUSIVE SAPATA DE CONCRETO ARMADO FCK = 15 MPA, 50 x 55 CM</v>
          </cell>
          <cell r="C9930" t="str">
            <v>m</v>
          </cell>
          <cell r="D9930">
            <v>767.41</v>
          </cell>
        </row>
        <row r="9931">
          <cell r="A9931" t="str">
            <v>ED-50401</v>
          </cell>
          <cell r="B9931" t="str">
            <v>CONCERTINA CLIPADA MODELO ESPIRAL HELICOIDAL DUPLA D = 450 MM</v>
          </cell>
          <cell r="C9931" t="str">
            <v>m</v>
          </cell>
          <cell r="D9931">
            <v>76.94</v>
          </cell>
        </row>
        <row r="9932">
          <cell r="A9932" t="str">
            <v>ED-50402</v>
          </cell>
          <cell r="B9932" t="str">
            <v>CONCERTINA CLIPADA MODELO ESPIRAL HELICOIDAL DUPLA D = 610 MM</v>
          </cell>
          <cell r="C9932" t="str">
            <v>m</v>
          </cell>
          <cell r="D9932">
            <v>81.4</v>
          </cell>
        </row>
        <row r="9933">
          <cell r="A9933" t="str">
            <v>ED-50403</v>
          </cell>
          <cell r="B9933" t="str">
            <v>CONCERTINA CLIPADA MODELO ESPIRAL HELICOIDAL DUPLA D = 730 MM</v>
          </cell>
          <cell r="C9933" t="str">
            <v>m</v>
          </cell>
          <cell r="D9933">
            <v>83.68</v>
          </cell>
        </row>
        <row r="9934">
          <cell r="A9934" t="str">
            <v>ED-50404</v>
          </cell>
          <cell r="B9934" t="str">
            <v>COLOCAÇÃO DE DEFENSAS SOBRE O MURO FERRO CANTONEIRA L - 1" X 1/8" COMPRIMENTO = 85 CM, ESPAÇAMENTO 1,50 M E 5 FIADAS DE ARAME FARPADO</v>
          </cell>
          <cell r="C9934" t="str">
            <v>m</v>
          </cell>
          <cell r="D9934">
            <v>33.04</v>
          </cell>
        </row>
        <row r="9935">
          <cell r="A9935" t="str">
            <v>ED-50405</v>
          </cell>
          <cell r="B9935" t="str">
            <v>COLOCAÇÃO DE DEFENSAS SOBRE O MURO FERRO CANTONEIRA L - 1" X 1/8" COMPRIMENTO = 85 CM, ESPAÇAMENTO 1,50 M E 7 FIADAS DE ARAME FARPADO</v>
          </cell>
          <cell r="C9935" t="str">
            <v>m</v>
          </cell>
          <cell r="D9935">
            <v>35.88</v>
          </cell>
        </row>
        <row r="9936">
          <cell r="A9936" t="str">
            <v>ED-51141</v>
          </cell>
          <cell r="B9936" t="str">
            <v>GUIA DE MEIO-FIO, EM CONCRETO COM FCK 15MPA, MOLDADA IN-LOCO, SEÇÃO 15X45CM, FORMA EM MADEIRA, EXCLUSIVE SARJETA, INCLUSIVE ESCAVAÇÃO, APILOAMENTO E TRANSPORTE COM RETIRADA DO MATERIAL ESCAVADO (EM CAÇAMBA)</v>
          </cell>
          <cell r="C9936" t="str">
            <v>m</v>
          </cell>
          <cell r="D9936">
            <v>111.54</v>
          </cell>
        </row>
        <row r="9937">
          <cell r="A9937" t="str">
            <v>ED-51139</v>
          </cell>
          <cell r="B9937" t="str">
            <v>GUIA DE MEIO-FIO, EM CONCRETO COM FCK 20MPA, PRÉ-MOLDADA, MFC-01 PADRÃO DER-MG, DIMENSÕES (12X16,7X35)CM, EXCLUSIVE SARJETA, INCLUSIVE ESCAVAÇÃO, APILOAMENTO E TRANSPORTE COM RETIRADA DO MATERIAL ESCAVADO (EM CAÇAMBA)</v>
          </cell>
          <cell r="C9937" t="str">
            <v>m</v>
          </cell>
          <cell r="D9937">
            <v>54.28</v>
          </cell>
        </row>
        <row r="9938">
          <cell r="A9938" t="str">
            <v>ED-51140</v>
          </cell>
          <cell r="B9938" t="str">
            <v>GUIA DE MEIO-FIO, EM CONCRETO COM FCK 20MPA, PRÉ-MOLDADA, MFC-03 PADRÃO DER-MG, DIMENSÕES (12X18X45)CM, EXCLUSIVE SARJETA, INCLUSIVE ESCAVAÇÃO, APILOAMENTO E TRANSPORTE COM RETIRADA DO MATERIAL ESCAVADO (EM CAÇAMBA)</v>
          </cell>
          <cell r="C9938" t="str">
            <v>m</v>
          </cell>
          <cell r="D9938">
            <v>69.37</v>
          </cell>
        </row>
        <row r="9939">
          <cell r="A9939" t="str">
            <v>ED-48664</v>
          </cell>
          <cell r="B9939" t="str">
            <v>GUIA DE MEIO-FIO (10X15X22)CM E SARJETA (30X10)CM COM INCLINAÇÃO DE 10%, EM CONCRETO COM FCK 15MPA, MOLDADA IN-LOCO, FORMA EM MADEIRA, INCLUSIVE ESCAVAÇÃO, APILOAMENTO E TRANSPORTE COM RETIRADA DO MATERIAL ESCAVADO (EM CAÇAMBA)</v>
          </cell>
          <cell r="C9939" t="str">
            <v>m</v>
          </cell>
          <cell r="D9939">
            <v>94.29</v>
          </cell>
        </row>
        <row r="9940">
          <cell r="A9940" t="str">
            <v>ED-48665</v>
          </cell>
          <cell r="B9940" t="str">
            <v>MEIO-FIO COM SARJETA, EXECUTADO C/EXTRUSORA (SARJETA 30X8CM MEIO-FIO 15X10CM X H=23CM), INCLUI ESCAVAÇÃO E ACERTO FAIXA 0,45M</v>
          </cell>
          <cell r="C9940" t="str">
            <v>m</v>
          </cell>
          <cell r="D9940">
            <v>44.83</v>
          </cell>
        </row>
        <row r="9941">
          <cell r="A9941" t="str">
            <v>ED-51143</v>
          </cell>
          <cell r="B9941" t="str">
            <v>REMOÇÃO E REASSENTAMENTO DE MEIO-FIO DE GNAISSE COM REAPROVEITAMENTO</v>
          </cell>
          <cell r="C9941" t="str">
            <v>m</v>
          </cell>
          <cell r="D9941">
            <v>52.33</v>
          </cell>
        </row>
        <row r="9942">
          <cell r="A9942" t="str">
            <v>ED-51142</v>
          </cell>
          <cell r="B9942" t="str">
            <v>REMOÇÃO E REASSENTAMENTO DE MEIO-FIO PRÉ-MOLDADO DE CONCRETO COM REAPROVEITAMENTO</v>
          </cell>
          <cell r="C9942" t="str">
            <v>m</v>
          </cell>
          <cell r="D9942">
            <v>35.24</v>
          </cell>
        </row>
        <row r="9943">
          <cell r="A9943" t="str">
            <v>ED-50540</v>
          </cell>
          <cell r="B9943" t="str">
            <v>REMOÇÃO MANUAL COM REASSENTAMENTO DE CALÇADA PORTUGUESA, INCLUSIVE ARGAMASSA SECA, TIPO FAROFA COM PREPARO MECÂNICO, ASSENTAMENTO EM COLCHÃO DE AREIA E CIMENTO, ESPESSURA DE 6CM, REJUNTAMENTO, ACABAMENTO, AFASTAMENTO E EMPILHAMENTO, EXCLUSIVE TRANSPORTE E RETIRADA DO MATERIAL REMOVIDO NÃO REAPROVEITÁVEL</v>
          </cell>
          <cell r="C9943" t="str">
            <v>m2</v>
          </cell>
          <cell r="D9943">
            <v>74.12</v>
          </cell>
        </row>
        <row r="9944">
          <cell r="A9944" t="str">
            <v>ED-51135</v>
          </cell>
          <cell r="B9944" t="str">
            <v>GUIA DE CORDÃO BOLEADO, EM CONCRETO COM FCK 20MPA, PRÉ-MOLDADA, 10X10CM (ALTURA X LARGURA), INCLUSIVE UMA (1) FIADA DE BLOCO DE CONCRETO, ESP. 9CM, ESCAVAÇÃO, APILOAMENTO E TRANSPORTE COM RETIRADA DO MATERIAL ESCAVADO (EM CAÇAMBA)</v>
          </cell>
          <cell r="C9944" t="str">
            <v>m</v>
          </cell>
          <cell r="D9944">
            <v>38.6</v>
          </cell>
        </row>
        <row r="9945">
          <cell r="A9945" t="str">
            <v>ED-48384</v>
          </cell>
          <cell r="B9945" t="str">
            <v>CERCA DE MOURÃO H = 2,15 M - MOURÃO PRÉ-FABRICADO DE CONCRETO PONTA LISA A CADA 2,20 M E 7 FIOS DE ARAME FARPADO, EXCLUSIVE BASE</v>
          </cell>
          <cell r="C9945" t="str">
            <v>m</v>
          </cell>
          <cell r="D9945">
            <v>55.47</v>
          </cell>
        </row>
        <row r="9946">
          <cell r="A9946" t="str">
            <v>ED-48385</v>
          </cell>
          <cell r="B9946" t="str">
            <v>CERCA DE MOURÃO H = 2,80 M - MOURÃO PRÉ-FABRICADO DE CONCRETO PONTA VIRADA A CADA 2,20 M E 7 + 4 FIOS DE ARAME FARPADO, EXCLUSIVE BASE</v>
          </cell>
          <cell r="C9946" t="str">
            <v>m</v>
          </cell>
          <cell r="D9946">
            <v>73.12</v>
          </cell>
        </row>
        <row r="9947">
          <cell r="A9947" t="str">
            <v>ED-48386</v>
          </cell>
          <cell r="B9947" t="str">
            <v>CERCA DE MOURÃO H = 2,80 M - MOURÃO PRÉ-FABRICADO DE CONCRETO PONTA VIRADA A CADA 2,50 M, 3 FIOS DE ARAME FARPADO E TELA GALVANIZADA # 2" FIO 12, INCLUSIVE FUNDAÇÃO</v>
          </cell>
          <cell r="C9947" t="str">
            <v>m</v>
          </cell>
          <cell r="D9947">
            <v>296.31</v>
          </cell>
        </row>
        <row r="9948">
          <cell r="A9948" t="str">
            <v>ED-15449</v>
          </cell>
          <cell r="B9948" t="str">
            <v>BANCO EM CONCRETO APARENTE, SEM ENCOSTO, POLIDO COM ACABAMENTO EM VERNIZ, ESP. 8CM, COMPRIMENTO 200CM, LARGURA 40CM, ALTURA 55CM, EXCLUSIVE FIXAÇÃO EM PISO</v>
          </cell>
          <cell r="C9948" t="str">
            <v>un</v>
          </cell>
          <cell r="D9948">
            <v>324.15</v>
          </cell>
        </row>
        <row r="9949">
          <cell r="A9949" t="str">
            <v>ED-15446</v>
          </cell>
          <cell r="B9949" t="str">
            <v>BANCO EM CONCRETO APARENTE, SEM ENCOSTO, POLIDO COM ACABAMENTO EM VERNIZ, ESP. 8CM, COMPRIMENTO 200CM, LARGURA 40CM, ALTURA 55CM, INCLUSIVE CORTE NO PISO PARA FIXAÇÃO COM CONCRETO NÃO ESTRUTURAL, PREPARADO EM OBRA COM BETONEIRA, COM FCK 15 MPA</v>
          </cell>
          <cell r="C9949" t="str">
            <v>un</v>
          </cell>
          <cell r="D9949">
            <v>348.06</v>
          </cell>
        </row>
        <row r="9950">
          <cell r="A9950" t="str">
            <v>ED-15450</v>
          </cell>
          <cell r="B9950" t="str">
            <v>BANCO EM CONCRETO APARENTE, TIPO-1, PADRÃO SEE-MG, SEM ENCOSTO, POLIDO COM ACABAMENTO EM VERNIZ, ESP. 5CM, COMPRIMENTO 130CM, LARGURA 40CM, ALTURA 45CM, EXCLUSIVE FIXAÇÃO EM PISO</v>
          </cell>
          <cell r="C9950" t="str">
            <v>un</v>
          </cell>
          <cell r="D9950">
            <v>186.36</v>
          </cell>
        </row>
        <row r="9951">
          <cell r="A9951" t="str">
            <v>ED-15447</v>
          </cell>
          <cell r="B9951" t="str">
            <v>BANCO EM CONCRETO APARENTE, TIPO-1, PADRÃO SEE-MG, SEM ENCOSTO, POLIDO COM ACABAMENTO EM VERNIZ, ESP. 5CM, COMPRIMENTO 130CM, LARGURA 40CM, ALTURA 45CM, INCLUSIVE CORTE NO PISO PARA FIXAÇÃO COM CONCRETO NÃO ESTRUTURAL, PREPARADO EM OBRA COM BETONEIRA, COM FCK 15 MPA</v>
          </cell>
          <cell r="C9951" t="str">
            <v>un</v>
          </cell>
          <cell r="D9951">
            <v>209.39</v>
          </cell>
        </row>
        <row r="9952">
          <cell r="A9952" t="str">
            <v>ED-15451</v>
          </cell>
          <cell r="B9952" t="str">
            <v>BANCO EM CONCRETO APARENTE, TIPO-2, PADRÃO SEE-MG, SEM ENCOSTO, POLIDO COM ACABAMENTO EM VERNIZ, ESP. 5CM, COMPRIMENTO 150CM, LARGURA 40CM, ALTURA 45CM, EXCLUSIVE FIXAÇÃO EM PISO</v>
          </cell>
          <cell r="C9952" t="str">
            <v>un</v>
          </cell>
          <cell r="D9952">
            <v>210.38</v>
          </cell>
        </row>
        <row r="9953">
          <cell r="A9953" t="str">
            <v>ED-15448</v>
          </cell>
          <cell r="B9953" t="str">
            <v>BANCO EM CONCRETO APARENTE, TIPO-2, PADRÃO SEE-MG, SEM ENCOSTO, POLIDO COM ACABAMENTO EM VERNIZ, ESP. 5CM, COMPRIMENTO 150CM, LARGURA 40CM, ALTURA 45CM, INCLUSIVE CORTE NO PISO PARA FIXAÇÃO COM CONCRETO NÃO ESTRUTURAL, PREPARADO EM OBRA COM BETONEIRA, COM FCK 15 MPA</v>
          </cell>
          <cell r="C9953" t="str">
            <v>un</v>
          </cell>
          <cell r="D9953">
            <v>233.41</v>
          </cell>
        </row>
        <row r="9954">
          <cell r="A9954" t="str">
            <v>ED-48355</v>
          </cell>
          <cell r="B9954" t="str">
            <v>BANCO EM GRANITO ANDORINHA POLIDO 52 X 30 CM</v>
          </cell>
          <cell r="C9954" t="str">
            <v>U</v>
          </cell>
          <cell r="D9954">
            <v>36.04</v>
          </cell>
        </row>
        <row r="9955">
          <cell r="A9955" t="str">
            <v>ED-48354</v>
          </cell>
          <cell r="B9955" t="str">
            <v>BANCO INTERNO EM CONCRETO APARENTE, ALTURA 45 CM, LARGURA 30 CM</v>
          </cell>
          <cell r="C9955" t="str">
            <v>m</v>
          </cell>
          <cell r="D9955">
            <v>140.53</v>
          </cell>
        </row>
        <row r="9956">
          <cell r="A9956" t="str">
            <v>ED-48353</v>
          </cell>
          <cell r="B9956" t="str">
            <v>BANCO INTERNO EM CONCRETO E ALVENARIA, ACABAMENTO EM VERNIZ, E = 8 CM, L = 40 CM</v>
          </cell>
          <cell r="C9956" t="str">
            <v>m</v>
          </cell>
          <cell r="D9956">
            <v>205.75</v>
          </cell>
        </row>
        <row r="9957">
          <cell r="A9957" t="str">
            <v>ED-48359</v>
          </cell>
          <cell r="B9957" t="str">
            <v>CONJUNTO DE MESA E BANCOS DE ARDÓSIA</v>
          </cell>
          <cell r="C9957" t="str">
            <v>cj</v>
          </cell>
          <cell r="D9957">
            <v>564.74</v>
          </cell>
        </row>
        <row r="9958">
          <cell r="A9958" t="str">
            <v>ED-48360</v>
          </cell>
          <cell r="B9958" t="str">
            <v>CONJUNTO DE MESA E BANCOS DE CONCRETO PARA JOGOS (02 BANCOS EM ARCO COM D INTERNO = 130 CM E H = 43 CM E MESA COM D = 80 CM, E = 8 CM E H = 75 CM)</v>
          </cell>
          <cell r="C9958" t="str">
            <v>cj</v>
          </cell>
          <cell r="D9958">
            <v>830.91</v>
          </cell>
        </row>
        <row r="9959">
          <cell r="A9959" t="str">
            <v>ED-49573</v>
          </cell>
          <cell r="B9959" t="str">
            <v>REDE DE PETECA COM MASTROS EM TUBO AÇO GALVANIZADO D = 76 MM</v>
          </cell>
          <cell r="C9959" t="str">
            <v>cj</v>
          </cell>
          <cell r="D9959">
            <v>569.44</v>
          </cell>
        </row>
        <row r="9960">
          <cell r="A9960" t="str">
            <v>ED-49572</v>
          </cell>
          <cell r="B9960" t="str">
            <v>REDE DE VÔLEI COM MASTRO EM TUBO GALVANIZADO SEM PEDESTAL</v>
          </cell>
          <cell r="C9960" t="str">
            <v>cj</v>
          </cell>
          <cell r="D9960">
            <v>558.56</v>
          </cell>
        </row>
        <row r="9961">
          <cell r="A9961" t="str">
            <v>ED-49571</v>
          </cell>
          <cell r="B9961" t="str">
            <v>REDE DE VÔLEI COM PEDESTAL PARA JUIZ</v>
          </cell>
          <cell r="C9961" t="str">
            <v>cj</v>
          </cell>
          <cell r="D9961">
            <v>1106.81</v>
          </cell>
        </row>
        <row r="9962">
          <cell r="A9962" t="str">
            <v>ED-49574</v>
          </cell>
          <cell r="B9962" t="str">
            <v>TABELA DE BASQUETE EM POSTE METÁLICO E SUPORTE DE PISO</v>
          </cell>
          <cell r="C9962" t="str">
            <v>U</v>
          </cell>
          <cell r="D9962">
            <v>2571.48</v>
          </cell>
        </row>
        <row r="9963">
          <cell r="A9963" t="str">
            <v>ED-49569</v>
          </cell>
          <cell r="B9963" t="str">
            <v>TRAVE DE GOL EM TUBO GALVANIZADO PARA QUADRA, INCLUSIVE REDE E PINTURA</v>
          </cell>
          <cell r="C9963" t="str">
            <v>U</v>
          </cell>
          <cell r="D9963">
            <v>3047.38</v>
          </cell>
        </row>
        <row r="9964">
          <cell r="A9964" t="str">
            <v>ED-49570</v>
          </cell>
          <cell r="B9964" t="str">
            <v>TRAVE DE GOL PARA CAMPO DE FUTEBOL , INCLUSIVE REDE E PINTURA</v>
          </cell>
          <cell r="C9964" t="str">
            <v>U</v>
          </cell>
          <cell r="D9964">
            <v>3186.49</v>
          </cell>
        </row>
        <row r="9965">
          <cell r="A9965" t="str">
            <v>ED-15342</v>
          </cell>
          <cell r="B9965" t="str">
            <v>FORNECIMENTO E INSTALAÇÃO DE BALANÇO (REMA-REMA) METÁLICO COM SEIS LUGARES PARA PARQUE INFANTIL, FIXADO COM CONCRETO NÃO ESTRUTURAL, PREPARADO EM OBRA COM BETONEIRA, COM FCK 15 MPA , INCLUSIVE ESCAVAÇÃO E TRANSPORTE COM RETIRADA DO MATERIAL ESCAVADO (EM CAÇAMBA)</v>
          </cell>
          <cell r="C9965" t="str">
            <v>un</v>
          </cell>
          <cell r="D9965">
            <v>2532.37</v>
          </cell>
        </row>
        <row r="9966">
          <cell r="A9966" t="str">
            <v>ED-49578</v>
          </cell>
          <cell r="B9966" t="str">
            <v>FORNECIMENTO E INSTALAÇÃO DE BARRA FIXA METÁLICA PARA PARQUE INFANTIL OU ACADEMIA AO AR LIVRE, FIXADO COM CONCRETO NÃO ESTRUTURAL, PREPARADO EM OBRA COM BETONEIRA, COM FCK 15 MPA , INCLUSIVE ESCAVAÇÃO E TRANSPORTE COM RETIRADA DO MATERIAL ESCAVADO (EM CAÇAMBA)</v>
          </cell>
          <cell r="C9966" t="str">
            <v>un</v>
          </cell>
          <cell r="D9966">
            <v>702.24</v>
          </cell>
        </row>
        <row r="9967">
          <cell r="A9967" t="str">
            <v>ED-49579</v>
          </cell>
          <cell r="B9967" t="str">
            <v>FORNECIMENTO E INSTALAÇÃO DE ESCADA HORIZONTAL METÁLICA PARA PARQUE INFANTIL, FIXADO COM CONCRETO NÃO ESTRUTURAL, PREPARADO EM OBRA COM BETONEIRA, COM FCK 15 MPA , INCLUSIVE ESCAVAÇÃO E TRANSPORTE COM RETIRADA DO MATERIAL ESCAVADO (EM CAÇAMBA)</v>
          </cell>
          <cell r="C9967" t="str">
            <v>un</v>
          </cell>
          <cell r="D9967">
            <v>903.34</v>
          </cell>
        </row>
        <row r="9968">
          <cell r="A9968" t="str">
            <v>ED-49575</v>
          </cell>
          <cell r="B9968" t="str">
            <v>FORNECIMENTO E INSTALAÇÃO DE ESCORREGADOR MÉDIO METÁLICO PARA PARQUE INFANTIL, FIXADO COM CONCRETO NÃO ESTRUTURAL, PREPARADO EM OBRA COM BETONEIRA, COM FCK 15 MPA , INCLUSIVE ESCAVAÇÃO E TRANSPORTE COM RETIRADA DO MATERIAL ESCAVADO (EM CAÇAMBA)</v>
          </cell>
          <cell r="C9968" t="str">
            <v>un</v>
          </cell>
          <cell r="D9968">
            <v>1166.12</v>
          </cell>
        </row>
        <row r="9969">
          <cell r="A9969" t="str">
            <v>ED-49580</v>
          </cell>
          <cell r="B9969" t="str">
            <v>FORNECIMENTO E INSTALAÇÃO DE ESPALDAR E BARRAS METÁLICAS PARA PARQUE INFANTIL OU ACADEMIA AO AR LIVRE, FIXADO COM CONCRETO NÃO ESTRUTURAL, PREPARADO EM OBRA COM BETONEIRA, COM FCK 15 MPA , INCLUSIVE ESCAVAÇÃO E TRANSPORTE COM RETIRADA DO MATERIAL ESCAVADO (EM CAÇAMBA)</v>
          </cell>
          <cell r="C9969" t="str">
            <v>un</v>
          </cell>
          <cell r="D9969">
            <v>1628.37</v>
          </cell>
        </row>
        <row r="9970">
          <cell r="A9970" t="str">
            <v>ED-49576</v>
          </cell>
          <cell r="B9970" t="str">
            <v>FORNECIMENTO E INSTALAÇÃO DE GANGORRA METÁLICA COM DOIS LUGARES PARA PARQUE INFANTIL, FIXADO COM CONCRETO NÃO ESTRUTURAL, PREPARADO EM OBRA COM BETONEIRA, COM FCK 15 MPA , INCLUSIVE ESCAVAÇÃO E TRANSPORTE COM RETIRADA DO MATERIAL ESCAVADO (EM CAÇAMBA)</v>
          </cell>
          <cell r="C9970" t="str">
            <v>un</v>
          </cell>
          <cell r="D9970">
            <v>1168.77</v>
          </cell>
        </row>
        <row r="9971">
          <cell r="A9971" t="str">
            <v>ED-49577</v>
          </cell>
          <cell r="B9971" t="str">
            <v>FORNECIMENTO E INSTALAÇÃO DE ZANGA BURRINHO METÁLICO COM DUAS PRANCHAS PARA PARQUE INFANTIL, FIXADO COM CONCRETO NÃO ESTRUTURAL, PREPARADO EM OBRA COM BETONEIRA, COM FCK 15 MPA , INCLUSIVE ESCAVAÇÃO E TRANSPORTE COM RETIRADA DO MATERIAL ESCAVADO (EM CAÇAMBA)</v>
          </cell>
          <cell r="C9971" t="str">
            <v>un</v>
          </cell>
          <cell r="D9971">
            <v>1128.26</v>
          </cell>
        </row>
        <row r="9972">
          <cell r="A9972" t="str">
            <v>ED-50265</v>
          </cell>
          <cell r="B9972" t="str">
            <v>LAVAGEM DE FACHADA COM HIDROJATEAMENTO, EXCLUSIVE ANDAIME METÁLICO, TIPO FIXO/TORRE/SUSPENSO, PARA FACHADA</v>
          </cell>
          <cell r="C9972" t="str">
            <v>m2</v>
          </cell>
          <cell r="D9972">
            <v>5.33</v>
          </cell>
        </row>
        <row r="9973">
          <cell r="A9973" t="str">
            <v>ED-50263</v>
          </cell>
          <cell r="B9973" t="str">
            <v>LIMPEZA DE CALHA EM CHAPA GALVANIZADA OU EM PVC, INCLUSIVE DESOBSTRUÇÃO</v>
          </cell>
          <cell r="C9973" t="str">
            <v>m</v>
          </cell>
          <cell r="D9973">
            <v>2.38</v>
          </cell>
        </row>
        <row r="9974">
          <cell r="A9974" t="str">
            <v>ED-50264</v>
          </cell>
          <cell r="B9974" t="str">
            <v>LIMPEZA DE MATERIAL CERÂMICO</v>
          </cell>
          <cell r="C9974" t="str">
            <v>m2</v>
          </cell>
          <cell r="D9974">
            <v>9.46</v>
          </cell>
        </row>
        <row r="9975">
          <cell r="A9975" t="str">
            <v>ED-50271</v>
          </cell>
          <cell r="B9975" t="str">
            <v>LIMPEZA DE RODAPÉ</v>
          </cell>
          <cell r="C9975" t="str">
            <v>m2</v>
          </cell>
          <cell r="D9975">
            <v>1.8</v>
          </cell>
        </row>
        <row r="9976">
          <cell r="A9976" t="str">
            <v>ED-50272</v>
          </cell>
          <cell r="B9976" t="str">
            <v>LIMPEZA DE VIDROS E ESPELHOS</v>
          </cell>
          <cell r="C9976" t="str">
            <v>m2</v>
          </cell>
          <cell r="D9976">
            <v>6.3</v>
          </cell>
        </row>
        <row r="9977">
          <cell r="A9977" t="str">
            <v>ED-50270</v>
          </cell>
          <cell r="B9977" t="str">
            <v>LIMPEZA PERMANENTE DA OBRA - 01 SERVENTE X 4 HORAS DIÁRIAS</v>
          </cell>
          <cell r="C9977" t="str">
            <v>mês</v>
          </cell>
          <cell r="D9977">
            <v>1982.2</v>
          </cell>
        </row>
        <row r="9978">
          <cell r="A9978" t="str">
            <v>ED-50269</v>
          </cell>
          <cell r="B9978" t="str">
            <v>LIMPEZA PERMANENTE DA OBRA - 01 SERVENTE X 8 HORAS DIÁRIAS</v>
          </cell>
          <cell r="C9978" t="str">
            <v>mês</v>
          </cell>
          <cell r="D9978">
            <v>3964.4</v>
          </cell>
        </row>
        <row r="9979">
          <cell r="A9979" t="str">
            <v>ED-50266</v>
          </cell>
          <cell r="B9979" t="str">
            <v>LIMPEZA FINAL PARA ENTREGA DA OBRA</v>
          </cell>
          <cell r="C9979" t="str">
            <v>m2</v>
          </cell>
          <cell r="D9979">
            <v>6.48</v>
          </cell>
        </row>
        <row r="9980">
          <cell r="A9980" t="str">
            <v>ED-50411</v>
          </cell>
          <cell r="B9980" t="str">
            <v>GEOTÊXTIL NÃO TECIDO PARA ESTABILIZAÇÃO DE SOLOS</v>
          </cell>
          <cell r="C9980" t="str">
            <v>m2</v>
          </cell>
          <cell r="D9980">
            <v>8.19</v>
          </cell>
        </row>
        <row r="9981">
          <cell r="A9981" t="str">
            <v>ED-9837</v>
          </cell>
          <cell r="B9981" t="str">
            <v>APLICAÇÃO E REGULARIZAÇÃO DE COLCHÃO DE AREIA </v>
          </cell>
          <cell r="C9981" t="str">
            <v>m3</v>
          </cell>
          <cell r="D9981">
            <v>168.78</v>
          </cell>
        </row>
        <row r="9982">
          <cell r="A9982" t="str">
            <v>ED-51146</v>
          </cell>
          <cell r="B9982" t="str">
            <v>EXECUÇÃO DE PAVIMENTO INTERTRAVADO ECOLÓGICO, ESPESSURA 6CM, FCK 35MPA, INCLUINDO FORNECIMENTO E TRANSPORTE DE TODOS OS MATERIAIS E COLCHÃO DE ASSENTAMENTO COM ESPESSURA 6CM</v>
          </cell>
          <cell r="C9982" t="str">
            <v>m2</v>
          </cell>
          <cell r="D9982">
            <v>79.04</v>
          </cell>
        </row>
        <row r="9983">
          <cell r="A9983" t="str">
            <v>ED-24063</v>
          </cell>
          <cell r="B9983" t="str">
            <v>EXECUÇÃO DE PAVIMENTO INTERTRAVADO EM BLOCO SEXTAVADO, ESPESSURA 6CM, FCK 35MPA, INCLUINDO FORNECIMENTO E TRANSPORTE DE TODOS OS MATERIAIS E COLCHÃO DE ASSENTAMENTO COM ESPESSURA 6CM</v>
          </cell>
          <cell r="C9983" t="str">
            <v>m2</v>
          </cell>
          <cell r="D9983">
            <v>70.58</v>
          </cell>
        </row>
        <row r="9984">
          <cell r="A9984" t="str">
            <v>ED-24062</v>
          </cell>
          <cell r="B9984" t="str">
            <v>EXECUÇÃO DE PAVIMENTO INTERTRAVADO, ESPESSURA 10CM, FCK 35MPA, INCLUINDO FORNECIMENTO E TRANSPORTE DE TODOS OS MATERIAIS E COLCHÃO DE ASSENTAMENTO COM ESPESSURA 6CM</v>
          </cell>
          <cell r="C9984" t="str">
            <v>m2</v>
          </cell>
          <cell r="D9984">
            <v>95.54</v>
          </cell>
        </row>
        <row r="9985">
          <cell r="A9985" t="str">
            <v>ED-50420</v>
          </cell>
          <cell r="B9985" t="str">
            <v>EXECUÇÃO DE PAVIMENTO INTERTRAVADO, ESPESSURA 10CM, FCK 40MPA, INCLUINDO FORNECIMENTO E TRANSPORTE DE TODOS OS MATERIAIS E COLCHÃO DE ASSENTAMENTO COM ESPESSURA 6CM</v>
          </cell>
          <cell r="C9985" t="str">
            <v>m2</v>
          </cell>
          <cell r="D9985">
            <v>102.56</v>
          </cell>
        </row>
        <row r="9986">
          <cell r="A9986" t="str">
            <v>ED-50417</v>
          </cell>
          <cell r="B9986" t="str">
            <v>EXECUÇÃO DE PAVIMENTO INTERTRAVADO, ESPESSURA 6CM, FCK 35MPA, INCLUINDO FORNECIMENTO E TRANSPORTE DE TODOS OS MATERIAIS E COLCHÃO DE ASSENTAMENTO COM ESPESSURA 6CM</v>
          </cell>
          <cell r="C9986" t="str">
            <v>m2</v>
          </cell>
          <cell r="D9986">
            <v>67.63</v>
          </cell>
        </row>
        <row r="9987">
          <cell r="A9987" t="str">
            <v>ED-50418</v>
          </cell>
          <cell r="B9987" t="str">
            <v>EXECUÇÃO DE PAVIMENTO INTERTRAVADO, ESPESSURA 8CM, FCK 35MPA, INCLUINDO FORNECIMENTO E TRANSPORTE DE TODOS OS MATERIAIS E COLCHÃO DE ASSENTAMENTO COM ESPESSURA 6CM</v>
          </cell>
          <cell r="C9987" t="str">
            <v>m2</v>
          </cell>
          <cell r="D9987">
            <v>82.84</v>
          </cell>
        </row>
        <row r="9988">
          <cell r="A9988" t="str">
            <v>ED-24056</v>
          </cell>
          <cell r="B9988" t="str">
            <v>REMOÇÃO DE PAVIMENTO EM BLOCO DE CONCRETO INTERTRAVADO OU SEXTAVADO, COM REAPROVEITAMENTO DOS BLOCOS INCLUSIVE AFASTAMENTO</v>
          </cell>
          <cell r="C9988" t="str">
            <v>m2</v>
          </cell>
          <cell r="D9988">
            <v>7.8</v>
          </cell>
        </row>
        <row r="9989">
          <cell r="A9989" t="str">
            <v>ED-50413</v>
          </cell>
          <cell r="B9989" t="str">
            <v>ALVENARIA POLIÉDRICA, RETIRADA E REASSENTAMENTO SOBRE COXIM DE AREIA</v>
          </cell>
          <cell r="C9989" t="str">
            <v>m2</v>
          </cell>
          <cell r="D9989">
            <v>26.57</v>
          </cell>
        </row>
        <row r="9990">
          <cell r="A9990" t="str">
            <v>ED-50421</v>
          </cell>
          <cell r="B9990" t="str">
            <v>ASSENTAMENTO DE MATA-BURRO DE CONCRETO</v>
          </cell>
          <cell r="C9990" t="str">
            <v>U</v>
          </cell>
          <cell r="D9990">
            <v>994.67</v>
          </cell>
        </row>
        <row r="9991">
          <cell r="A9991" t="str">
            <v>ED-50416</v>
          </cell>
          <cell r="B9991" t="str">
            <v>EXECUÇÃO DE PAVIMENTO INTERTRAVADO EM BLOCO SEXTAVADO, ESPESSURA 8CM, FCK 35MPA, INCLUINDO FORNECIMENTO E TRANSPORTE DE TODOS OS MATERIAIS E COLCHÃO DE ASSENTAMENTO COM ESPESSURA 6CM</v>
          </cell>
          <cell r="C9991" t="str">
            <v>m2</v>
          </cell>
          <cell r="D9991">
            <v>77.38</v>
          </cell>
        </row>
        <row r="9992">
          <cell r="A9992" t="str">
            <v>ED-7624</v>
          </cell>
          <cell r="B9992" t="str">
            <v>EXECUÇÃO E APLICAÇÃO DE CONCRETO ASFÁLTICO PRE-MISTURADO À FRIO (PMF), EM BETONEIRA, INCLUINDO FORNECIMENTO E TRANSPORTE DOS AGREGADOS E MATERIAL BETUMINOSO, INCLUSIVE TRANSPORTE DA MASSA ASFÁLTICA ATÉ A PISTA</v>
          </cell>
          <cell r="C9992" t="str">
            <v>m3</v>
          </cell>
          <cell r="D9992">
            <v>979.85</v>
          </cell>
        </row>
        <row r="9993">
          <cell r="A9993" t="str">
            <v>ED-7623</v>
          </cell>
          <cell r="B9993" t="str">
            <v>EXECUÇÃO E APLICAÇÃO DE CONCRETO BETUMINOSO USINADO A QUENTE (CBUQ), MASSA COMERCIAL, INCLUINDO FORNECIMENTO E TRANSPORTE DOS AGREGADOS E MATERIAL BETUMINOSO, EXCLUSIVE TRANSPORTE DA MASSA ASFÁLTICA ATÉ A PISTA</v>
          </cell>
          <cell r="C9993" t="str">
            <v>m3</v>
          </cell>
          <cell r="D9993">
            <v>1672.44</v>
          </cell>
        </row>
        <row r="9994">
          <cell r="A9994" t="str">
            <v>ED-50412</v>
          </cell>
          <cell r="B9994" t="str">
            <v>PARALELEPÍPEDO, RETIRADA E REASSENTAMENTO SOBRE COXIM DE AREIA</v>
          </cell>
          <cell r="C9994" t="str">
            <v>m2</v>
          </cell>
          <cell r="D9994">
            <v>36.45</v>
          </cell>
        </row>
        <row r="9995">
          <cell r="A9995" t="str">
            <v>ED-50414</v>
          </cell>
          <cell r="B9995" t="str">
            <v>REMOÇÃO E REASSENTAMENTO DE CALÇAMENTO EM BLOCO DE CONCRETO INTERTRAVADO OU SEXTAVADO, COM REAPROVEITAMENTO DOS BLOCOS</v>
          </cell>
          <cell r="C9995" t="str">
            <v>m2</v>
          </cell>
          <cell r="D9995">
            <v>25.17</v>
          </cell>
        </row>
        <row r="9996">
          <cell r="A9996" t="str">
            <v>ED-50423</v>
          </cell>
          <cell r="B9996" t="str">
            <v>ENSECADEIRA INCLUSIVE RETIRADA DO MADEIRAMENTO , PAREDE DUPLA</v>
          </cell>
          <cell r="C9996" t="str">
            <v>m2</v>
          </cell>
          <cell r="D9996">
            <v>371.15</v>
          </cell>
        </row>
        <row r="9997">
          <cell r="A9997" t="str">
            <v>ED-50422</v>
          </cell>
          <cell r="B9997" t="str">
            <v>ENSECADEIRA INCLUSIVE RETIRADA DO MADEIRAMENTO , PAREDE SIMPLES</v>
          </cell>
          <cell r="C9997" t="str">
            <v>m2</v>
          </cell>
          <cell r="D9997">
            <v>149.52</v>
          </cell>
        </row>
        <row r="9998">
          <cell r="A9998" t="str">
            <v>ED-29090</v>
          </cell>
          <cell r="B9998" t="str">
            <v>DESCARGA DE CAMINHÃO, PARA ELEMENTOS DE VIGA OU TABULEIRO PARA PONTE, INCLUSIVE DESCARGA DE PERFIS LONGARINAS, TRANSVERSINAS, CHAPAS E ACESSÓRIOS, EXCLUSIVE FORNECIMENTO E TRANSPORTE</v>
          </cell>
          <cell r="C9998" t="str">
            <v>un</v>
          </cell>
          <cell r="D9998">
            <v>4205.14</v>
          </cell>
        </row>
        <row r="9999">
          <cell r="A9999" t="str">
            <v>ED-27791</v>
          </cell>
          <cell r="B9999" t="str">
            <v>FORNECIMENTO DE ESTRUTURA METÁLICA EM PERFIL SOLDADO PARA PONTES, EM AÇO PATINÁVEL, INCLUSIVE FABRICAÇÃO, EXCLUSIVE TRANSPORTE E LANÇAMENTO</v>
          </cell>
          <cell r="C9999" t="str">
            <v>Kg</v>
          </cell>
          <cell r="D9999">
            <v>17.6</v>
          </cell>
        </row>
        <row r="10000">
          <cell r="A10000" t="str">
            <v>ED-50428</v>
          </cell>
          <cell r="B10000" t="str">
            <v>LANÇAMENTO DE VIGA PARA PONTE, EXCLUSIVE FORNECIMENTO, DESCARGA E TRANSPORTE - PROJETO PADRÃO SEINFRA-MG</v>
          </cell>
          <cell r="C10000" t="str">
            <v>Kg</v>
          </cell>
          <cell r="D10000">
            <v>1.45</v>
          </cell>
        </row>
        <row r="10001">
          <cell r="A10001" t="str">
            <v>ED-29091</v>
          </cell>
          <cell r="B10001" t="str">
            <v>TRANSPORTE DE VIGA OU TABULEIRO PARA PONTE (CUSTO FIXO), INCLUSIVE CARGA, EXCLUSIVE FORNECIMENTO , DESCARGA E TRANSPORTE EM QUILÔMETRO RODADO (CUSTO VARIÁVEL)</v>
          </cell>
          <cell r="C10001" t="str">
            <v>un</v>
          </cell>
          <cell r="D10001">
            <v>2697.69</v>
          </cell>
        </row>
        <row r="10002">
          <cell r="A10002" t="str">
            <v>ED-29092</v>
          </cell>
          <cell r="B10002" t="str">
            <v>TRANSPORTE DE VIGA OU TABULEIRO PARA PONTE (CUSTO VARIÁVEL), EXCLUSIVE FORNECIMENTO , DESCARGA E CUSTO FIXO DE TRANSPORTE</v>
          </cell>
          <cell r="C10002" t="str">
            <v>TxKM</v>
          </cell>
          <cell r="D10002">
            <v>0.84</v>
          </cell>
        </row>
        <row r="10003">
          <cell r="A10003" t="str">
            <v>ED-51131</v>
          </cell>
          <cell r="B10003" t="str">
            <v>CARGA DE MATERIAL DE QUALQUER NATUREZA SOBRE CAMINHÃO - MANUAL</v>
          </cell>
          <cell r="C10003" t="str">
            <v>m3</v>
          </cell>
          <cell r="D10003">
            <v>36.04</v>
          </cell>
        </row>
        <row r="10004">
          <cell r="A10004" t="str">
            <v>ED-51132</v>
          </cell>
          <cell r="B10004" t="str">
            <v>CARGA DE MATERIAL DE QUALQUER NATUREZA SOBRE CAMINHÃO - MECÂNICA</v>
          </cell>
          <cell r="C10004" t="str">
            <v>m3</v>
          </cell>
          <cell r="D10004">
            <v>2.96</v>
          </cell>
        </row>
        <row r="10005">
          <cell r="A10005" t="str">
            <v>ED-51134</v>
          </cell>
          <cell r="B10005" t="str">
            <v>TRANSPORTE DE MATERIAL DE QUALQUER NATUREZA COM CARRINHO DE MÃO, COM DISTÂNCIAS MAIORES QUE 50M E MENORES OU IGUAIS A 100M, INCLUSIVE CARGA/DESGARGA</v>
          </cell>
          <cell r="C10005" t="str">
            <v>m3</v>
          </cell>
          <cell r="D10005">
            <v>35.71</v>
          </cell>
        </row>
        <row r="10006">
          <cell r="A10006" t="str">
            <v>ED-51133</v>
          </cell>
          <cell r="B10006" t="str">
            <v>TRANSPORTE DE MATERIAL DE QUALQUER NATUREZA COM CARRINHO DE MÃO, COM DISTÂNCIAS MENORES OU IGUAIS A 50M, INCLUSIVE CARGA/DESCARGA</v>
          </cell>
          <cell r="C10006" t="str">
            <v>m3</v>
          </cell>
          <cell r="D10006">
            <v>21.31</v>
          </cell>
        </row>
        <row r="10007">
          <cell r="A10007" t="str">
            <v>ED-51127</v>
          </cell>
          <cell r="B10007" t="str">
            <v>TRANSPORTE DE MATERIAL DE QUALQUER NATUREZA EM CAMINHÃO DMT &lt;= 1 KM (DENTRO DO PERÍMETRO URBANO)</v>
          </cell>
          <cell r="C10007" t="str">
            <v>m3</v>
          </cell>
          <cell r="D10007">
            <v>4.93</v>
          </cell>
        </row>
        <row r="10008">
          <cell r="A10008" t="str">
            <v>ED-51130</v>
          </cell>
          <cell r="B10008" t="str">
            <v>TRANSPORTE DE MATERIAL DE QUALQUER NATUREZA EM CAMINHÃO DMT &gt; 5 KM (DENTRO DO PERÍMETRO URBANO)</v>
          </cell>
          <cell r="C10008" t="str">
            <v>M3xKM</v>
          </cell>
          <cell r="D10008">
            <v>4.77</v>
          </cell>
        </row>
        <row r="10009">
          <cell r="A10009" t="str">
            <v>ED-51128</v>
          </cell>
          <cell r="B10009" t="str">
            <v>TRANSPORTE DE MATERIAL DE QUALQUER NATUREZA EM CAMINHÃO 1 KM &lt; DMT &lt;= 2 KM (DENTRO DO PERÍMETRO URBANO)</v>
          </cell>
          <cell r="C10009" t="str">
            <v>m3</v>
          </cell>
          <cell r="D10009">
            <v>16.9</v>
          </cell>
        </row>
        <row r="10010">
          <cell r="A10010" t="str">
            <v>ED-51129</v>
          </cell>
          <cell r="B10010" t="str">
            <v>TRANSPORTE DE MATERIAL DE QUALQUER NATUREZA EM CAMINHÃO 2 KM &lt; DMT &lt;= 5 KM (DENTRO DO PERÍMETRO URBANO)</v>
          </cell>
          <cell r="C10010" t="str">
            <v>M3xKM</v>
          </cell>
          <cell r="D10010">
            <v>4.97</v>
          </cell>
        </row>
        <row r="10011">
          <cell r="A10011" t="str">
            <v>ED-51125</v>
          </cell>
          <cell r="B10011" t="str">
            <v>TRANSPORTE DE MATERIAL DEMOLIDO EM CAÇAMBA, EXCLUSIVE CARGA MANUAL OU MECÂNICA</v>
          </cell>
          <cell r="C10011" t="str">
            <v>m3</v>
          </cell>
          <cell r="D10011">
            <v>48</v>
          </cell>
        </row>
        <row r="10012">
          <cell r="A10012" t="str">
            <v>ED-51126</v>
          </cell>
          <cell r="B10012" t="str">
            <v>TRANSPORTE DE MATERIAL DEMOLIDO EM CAÇAMBA (MUNICÍPIO: BELO HORIZONTE), EXCLUSIVE CARGA MANUAL OU MECÂNICA</v>
          </cell>
          <cell r="C10012" t="str">
            <v>m3</v>
          </cell>
          <cell r="D10012">
            <v>48</v>
          </cell>
        </row>
        <row r="10013">
          <cell r="A10013" t="str">
            <v>ED-50831</v>
          </cell>
          <cell r="B10013" t="str">
            <v>ALÇAPÃO - EMPENA (60 cm x 100 cm) ESTRUTURA EM CHAPA METÁLICA, ASSENTADA. CONFORME PROJETO AMPLIAÇÃO ESQUADRIAS PADRÃO 5/2000</v>
          </cell>
          <cell r="C10013" t="str">
            <v>U</v>
          </cell>
          <cell r="D10013">
            <v>253.2</v>
          </cell>
        </row>
        <row r="10014">
          <cell r="A10014" t="str">
            <v>ED-50830</v>
          </cell>
          <cell r="B10014" t="str">
            <v>ALÇAPÃO (85,50 cm x 65,70 cm) ESTRUTURA EM CHAPA METÁLICA, ASSENTADA. CONFORME PROJETO AMPLIAÇÃO ESQUADRIAS PADRÃO 5/2000</v>
          </cell>
          <cell r="C10014" t="str">
            <v>U</v>
          </cell>
          <cell r="D10014">
            <v>262.67</v>
          </cell>
        </row>
        <row r="10015">
          <cell r="A10015" t="str">
            <v>ED-50840</v>
          </cell>
          <cell r="B10015" t="str">
            <v>COMPENSADO PINTADO PARA FECHAMENTO BALCÃO SECRETARIA, INCLUSO CANTONEIRAS PARA FIXAÇÃO NA ALVENARIA E TAMPO. CONFORME DETALHE 33-D AGOSTO 2001 PROJETO PADRÃO DER-MG</v>
          </cell>
          <cell r="C10015" t="str">
            <v>m2</v>
          </cell>
          <cell r="D10015">
            <v>96.35</v>
          </cell>
        </row>
        <row r="10016">
          <cell r="A10016" t="str">
            <v>ED-50950</v>
          </cell>
          <cell r="B10016" t="str">
            <v>FECHAMENTO DE EMPENA COM QUADRO EM PERFIL, CANTONEIRA 2" X 2", SOLDADO, E TELA FIO 12 MALHA 1/2" (CONFORME DETALHE DE PRÉDIO ESCOLAR, INCLUSIVE PINTURA ESMALTE)</v>
          </cell>
          <cell r="C10016" t="str">
            <v>m2</v>
          </cell>
          <cell r="D10016">
            <v>218.34</v>
          </cell>
        </row>
        <row r="10017">
          <cell r="A10017" t="str">
            <v>ED-50896</v>
          </cell>
          <cell r="B10017" t="str">
            <v>GF1 - (340 X 145 CM ) GRADE FIXA PARA PROTEÇÃO DE JANELAS, EM BARRA DE FERRO QUADRADO DE 1/2" E QUADRO DE FERRO CHATO DE 1/2"X 1/8", COLOCADA</v>
          </cell>
          <cell r="C10017" t="str">
            <v>U</v>
          </cell>
          <cell r="D10017">
            <v>1683.34</v>
          </cell>
        </row>
        <row r="10018">
          <cell r="A10018" t="str">
            <v>ED-50897</v>
          </cell>
          <cell r="B10018" t="str">
            <v>GF1 - (340 X 165 CM ) GRADE FIXA PARA PROTEÇÃO DE JANELAS, EM BARRA DE FERRO QUADRADO DE 1/2" E QUADRO DE FERRO CHATO DE 1/2"X 1/8", COLOCADA</v>
          </cell>
          <cell r="C10018" t="str">
            <v>U</v>
          </cell>
          <cell r="D10018">
            <v>1915.53</v>
          </cell>
        </row>
        <row r="10019">
          <cell r="A10019" t="str">
            <v>ED-50899</v>
          </cell>
          <cell r="B10019" t="str">
            <v>GF2 - (340 X 105 CM ) GRADE FIXA PARA PROTEÇÃO DE JANELAS, EM BARRA DE FERRO QUADRADO DE 1/2" E QUADRO DE FERRO CHATO DE 1/2"X 1/8", COLOCADA</v>
          </cell>
          <cell r="C10019" t="str">
            <v>U</v>
          </cell>
          <cell r="D10019">
            <v>1218.97</v>
          </cell>
        </row>
        <row r="10020">
          <cell r="A10020" t="str">
            <v>ED-50898</v>
          </cell>
          <cell r="B10020" t="str">
            <v>GF2 - (340 X 165 CM ) GRADE FIXA PARA PROTEÇÃO DE JANELAS, EM BARRA DE FERRO QUADRADO DE 1/2" E QUADRO DE FERRO CHATO DE 1/2"X 1/8", COLOCADA</v>
          </cell>
          <cell r="C10020" t="str">
            <v>U</v>
          </cell>
          <cell r="D10020">
            <v>1915.53</v>
          </cell>
        </row>
        <row r="10021">
          <cell r="A10021" t="str">
            <v>ED-50900</v>
          </cell>
          <cell r="B10021" t="str">
            <v>GF3 - (340 X 60 CM ) GRADE FIXA PARA PROTEÇÃO DE JANELAS, EM BARRA DE FERRO QUADRADO DE 1/2" E QUADRO DE FERRO CHATO DE 1/2"X 1/8", COLOCADA</v>
          </cell>
          <cell r="C10021" t="str">
            <v>U</v>
          </cell>
          <cell r="D10021">
            <v>696.55</v>
          </cell>
        </row>
        <row r="10022">
          <cell r="A10022" t="str">
            <v>ED-50901</v>
          </cell>
          <cell r="B10022" t="str">
            <v>GF3 - (340 X 80 CM ) GRADE FIXA PARA PROTEÇÃO DE JANELAS, EM BARRA DE FERRO QUADRADO DE 1/2" E QUADRO DE FERRO CHATO DE 1/2"X 1/8", COLOCADA</v>
          </cell>
          <cell r="C10022" t="str">
            <v>U</v>
          </cell>
          <cell r="D10022">
            <v>928.74</v>
          </cell>
        </row>
        <row r="10023">
          <cell r="A10023" t="str">
            <v>ED-50902</v>
          </cell>
          <cell r="B10023" t="str">
            <v>GF4 - (162,5 X 80 CM ) GRADE FIXA PARA PROTEÇÃO DE JANELAS, EM BARRA DE FERRO QUADRADO DE 1/2" E QUADRO DE FERRO CHATO DE 1/2"X 1/8", COLOCADA</v>
          </cell>
          <cell r="C10023" t="str">
            <v>U</v>
          </cell>
          <cell r="D10023">
            <v>443.88</v>
          </cell>
        </row>
        <row r="10024">
          <cell r="A10024" t="str">
            <v>ED-50904</v>
          </cell>
          <cell r="B10024" t="str">
            <v>GF5 - (340 X 185 CM ) GRADE FIXA PARA PROTEÇÃO DE JANELAS, EM BARRA DE FERRO QUADRADO DE 1/2" E QUADRO DE FERRO CHATO DE 1/2"X 1/8", COLOCADA</v>
          </cell>
          <cell r="C10024" t="str">
            <v>U</v>
          </cell>
          <cell r="D10024">
            <v>2147.72</v>
          </cell>
        </row>
        <row r="10025">
          <cell r="A10025" t="str">
            <v>ED-50903</v>
          </cell>
          <cell r="B10025" t="str">
            <v>GF5 - (340 X 40 CM ) GRADE FIXA PARA PROTEÇÃO DE JANELAS, EM BARRA DE FERRO QUADRADO DE 1/2" E QUADRO DE FERRO CHATO DE 1/2"X 1/8", COLOCADA</v>
          </cell>
          <cell r="C10025" t="str">
            <v>U</v>
          </cell>
          <cell r="D10025">
            <v>464.37</v>
          </cell>
        </row>
        <row r="10026">
          <cell r="A10026" t="str">
            <v>ED-50913</v>
          </cell>
          <cell r="B10026" t="str">
            <v>GR - GRADE FIXA EM FERRO (180 X 158 CM) , COLOCADA</v>
          </cell>
          <cell r="C10026" t="str">
            <v>U</v>
          </cell>
          <cell r="D10026">
            <v>971.08</v>
          </cell>
        </row>
        <row r="10027">
          <cell r="A10027" t="str">
            <v>ED-50912</v>
          </cell>
          <cell r="B10027" t="str">
            <v>JANELA PERFIL CANTONEIRA BASCULANTE 0,60 X 0,60 M, CONFORME DETALHE PADRÃO ESCOLAR 4/98 VERSÃO 2005</v>
          </cell>
          <cell r="C10027" t="str">
            <v>U</v>
          </cell>
          <cell r="D10027">
            <v>172.6</v>
          </cell>
        </row>
        <row r="10028">
          <cell r="A10028" t="str">
            <v>ED-50911</v>
          </cell>
          <cell r="B10028" t="str">
            <v>JANELA PERFIL CANTONEIRA BASCULANTE 1,20 X 0,60 M, CONFORME DETALHE PADRÃO ESCOLAR 4/98 VERSÃO 2005</v>
          </cell>
          <cell r="C10028" t="str">
            <v>U</v>
          </cell>
          <cell r="D10028">
            <v>345.21</v>
          </cell>
        </row>
        <row r="10029">
          <cell r="A10029" t="str">
            <v>ED-50882</v>
          </cell>
          <cell r="B10029" t="str">
            <v>JB1 - (340 X 40 CM) BASCULANTE DE FERRO ASSENTADA COM PARAFUSOS E BUCHA, CONFORME DETALHE E ESPECIFICAÇÕES</v>
          </cell>
          <cell r="C10029" t="str">
            <v>U</v>
          </cell>
          <cell r="D10029">
            <v>622.37</v>
          </cell>
        </row>
        <row r="10030">
          <cell r="A10030" t="str">
            <v>ED-50881</v>
          </cell>
          <cell r="B10030" t="str">
            <v>JB1 - (345 X 40 CM) BASCULANTE DE FERRO ASSENTADA COM PARAFUSOS E BUCHA, CONFORME DETALHE E ESPECIFICAÇÕES</v>
          </cell>
          <cell r="C10030" t="str">
            <v>U</v>
          </cell>
          <cell r="D10030">
            <v>631.52</v>
          </cell>
        </row>
        <row r="10031">
          <cell r="A10031" t="str">
            <v>ED-50884</v>
          </cell>
          <cell r="B10031" t="str">
            <v>JB2 - (340 X 60 CM) BASCULANTE DE FERRO ASSENTADA COM PARAFUSOS E BUCHA,CONFORME DETALHE E ESPECIFICAÇÕES</v>
          </cell>
          <cell r="C10031" t="str">
            <v>U</v>
          </cell>
          <cell r="D10031">
            <v>933.56</v>
          </cell>
        </row>
        <row r="10032">
          <cell r="A10032" t="str">
            <v>ED-50883</v>
          </cell>
          <cell r="B10032" t="str">
            <v>JB2 - (345 X 60 CM) BASCULANTE DE FERRO ASSENTADA COM PARAFUSOS E BUCHA,CONFORME DETALHE E ESPECIFICAÇÕES</v>
          </cell>
          <cell r="C10032" t="str">
            <v>U</v>
          </cell>
          <cell r="D10032">
            <v>947.29</v>
          </cell>
        </row>
        <row r="10033">
          <cell r="A10033" t="str">
            <v>ED-50886</v>
          </cell>
          <cell r="B10033" t="str">
            <v>JB3 - (340 X 80 CM) BASCULANTE DE FERRO ASSENTADA COM PARAFUSOS E BUCHA,CONFORME DETALHE E ESPECIFICAÇÕES</v>
          </cell>
          <cell r="C10033" t="str">
            <v>U</v>
          </cell>
          <cell r="D10033">
            <v>1244.75</v>
          </cell>
        </row>
        <row r="10034">
          <cell r="A10034" t="str">
            <v>ED-50885</v>
          </cell>
          <cell r="B10034" t="str">
            <v>JB3 - (345 X 80 CM) BASCULANTE DE FERRO ASSENTADA COM PARAFUSOS E BUCHA,CONFORME DETALHE E ESPECIFICAÇÕES</v>
          </cell>
          <cell r="C10034" t="str">
            <v>U</v>
          </cell>
          <cell r="D10034">
            <v>1263.05</v>
          </cell>
        </row>
        <row r="10035">
          <cell r="A10035" t="str">
            <v>ED-50887</v>
          </cell>
          <cell r="B10035" t="str">
            <v>JB4 - (165 X 80 CM) BASCULANTE DE FERRO ASSENTADA COM PARAFUSOS E BUCHA,CONFORME DETALHE E ESPECIFICAÇÕES</v>
          </cell>
          <cell r="C10035" t="str">
            <v>U</v>
          </cell>
          <cell r="D10035">
            <v>617.8</v>
          </cell>
        </row>
        <row r="10036">
          <cell r="A10036" t="str">
            <v>ED-50888</v>
          </cell>
          <cell r="B10036" t="str">
            <v>JB5 - (172,5 X 40 CM) BASCULANTE DE FERRO ASSENTADA COM PARAFUSOS E BUCHA,CONFORME DETALHE E ESPECIFICAÇÕES</v>
          </cell>
          <cell r="C10036" t="str">
            <v>U</v>
          </cell>
          <cell r="D10036">
            <v>315.76</v>
          </cell>
        </row>
        <row r="10037">
          <cell r="A10037" t="str">
            <v>ED-50889</v>
          </cell>
          <cell r="B10037" t="str">
            <v>JB5 - (195 X 40 CM) BASCULANTE DE FERRO ASSENTADA COM PARAFUSOS E BUCHA,CONFORME DETALHE E ESPECIFICAÇÕES</v>
          </cell>
          <cell r="C10037" t="str">
            <v>U</v>
          </cell>
          <cell r="D10037">
            <v>356.95</v>
          </cell>
        </row>
        <row r="10038">
          <cell r="A10038" t="str">
            <v>ED-50891</v>
          </cell>
          <cell r="B10038" t="str">
            <v>JB6 - (210 X 40 CM) BASCULANTE DE FERRO ASSENTADA COM PARAFUSOS E BUCHA,CONFORME DETALHE E ESPECIFICAÇÕES</v>
          </cell>
          <cell r="C10038" t="str">
            <v>U</v>
          </cell>
          <cell r="D10038">
            <v>402.71</v>
          </cell>
        </row>
        <row r="10039">
          <cell r="A10039" t="str">
            <v>ED-50890</v>
          </cell>
          <cell r="B10039" t="str">
            <v>JB6 - (82,25 X 40 CM) BASCULANTE DE FERRO ASSENTADA COM PARAFUSOS E BUCHA,CONFORME DETALHE E ESPECIFICAÇÕES</v>
          </cell>
          <cell r="C10039" t="str">
            <v>U</v>
          </cell>
          <cell r="D10039">
            <v>150.56</v>
          </cell>
        </row>
        <row r="10040">
          <cell r="A10040" t="str">
            <v>ED-50893</v>
          </cell>
          <cell r="B10040" t="str">
            <v>JB7 - (162,5 X 40 CM) BASCULANTE DE FERRO ASSENTADA COM PARAFUSOS E BUCHA,CONFORME DETALHE E ESPECIFICAÇÕES</v>
          </cell>
          <cell r="C10040" t="str">
            <v>U</v>
          </cell>
          <cell r="D10040">
            <v>297.45</v>
          </cell>
        </row>
        <row r="10041">
          <cell r="A10041" t="str">
            <v>ED-50892</v>
          </cell>
          <cell r="B10041" t="str">
            <v>JB7 - (165 X 40 CM) BASCULANTE DE FERRO ASSENTADA COM PARAFUSOS E BUCHA,CONFORME DETALHE E ESPECIFICAÇÕES</v>
          </cell>
          <cell r="C10041" t="str">
            <v>U</v>
          </cell>
          <cell r="D10041">
            <v>302.03</v>
          </cell>
        </row>
        <row r="10042">
          <cell r="A10042" t="str">
            <v>ED-50895</v>
          </cell>
          <cell r="B10042" t="str">
            <v>JB8 - (130 X 40 CM) BASCULANTE DE FERRO ASSENTADA COM PARAFUSOS E BUCHA,CONFORME DETALHE E ESPECIFICAÇÕES</v>
          </cell>
          <cell r="C10042" t="str">
            <v>U</v>
          </cell>
          <cell r="D10042">
            <v>237.96</v>
          </cell>
        </row>
        <row r="10043">
          <cell r="A10043" t="str">
            <v>ED-50894</v>
          </cell>
          <cell r="B10043" t="str">
            <v>JB8 - (135 X 40 CM) BASCULANTE DE FERRO ASSENTADA COM PARAFUSOS E BUCHA,CONFORME DETALHE E ESPECIFICAÇÕES</v>
          </cell>
          <cell r="C10043" t="str">
            <v>U</v>
          </cell>
          <cell r="D10043">
            <v>247.12</v>
          </cell>
        </row>
        <row r="10044">
          <cell r="A10044" t="str">
            <v>ED-50878</v>
          </cell>
          <cell r="B10044" t="str">
            <v>JC1 - (340 x 145 CM) BASCULANTE DE FERRO ASSENTADA COM PARAFUSOS E BUCHA, CONFORME DETALHE E ESPECIFICAÇÕES</v>
          </cell>
          <cell r="C10044" t="str">
            <v>U</v>
          </cell>
          <cell r="D10044">
            <v>2256.11</v>
          </cell>
        </row>
        <row r="10045">
          <cell r="A10045" t="str">
            <v>ED-50877</v>
          </cell>
          <cell r="B10045" t="str">
            <v>JC1 - (345 x 145 CM) BASCULANTE DE FERRO ASSENTADA COM PARAFUSOS E BUCHA, CONFORME DETALHE E ESPECIFICAÇÕES</v>
          </cell>
          <cell r="C10045" t="str">
            <v>U</v>
          </cell>
          <cell r="D10045">
            <v>2289.29</v>
          </cell>
        </row>
        <row r="10046">
          <cell r="A10046" t="str">
            <v>ED-50880</v>
          </cell>
          <cell r="B10046" t="str">
            <v>JC2 - (340 X 165 CM) BASCULANTE DE FERRO ASSENTADA COM PARAFUSOS E BUCHA,CONFORME DETALHE E ESPECIFICAÇÕES</v>
          </cell>
          <cell r="C10046" t="str">
            <v>U</v>
          </cell>
          <cell r="D10046">
            <v>2567.3</v>
          </cell>
        </row>
        <row r="10047">
          <cell r="A10047" t="str">
            <v>ED-50879</v>
          </cell>
          <cell r="B10047" t="str">
            <v>JC2 - (345 X 165 CM) BASCULANTE DE FERRO ASSENTADA COM PARAFUSOS E BUCHA,CONFORME DETALHE E ESPECIFICAÇÕES</v>
          </cell>
          <cell r="C10047" t="str">
            <v>U</v>
          </cell>
          <cell r="D10047">
            <v>2605.05</v>
          </cell>
        </row>
        <row r="10048">
          <cell r="A10048" t="str">
            <v>ED-50905</v>
          </cell>
          <cell r="B10048" t="str">
            <v>JT - (150 X 75 CM) PAINEL FIXO EM TELA METÁLICA FIO 12 #5mm</v>
          </cell>
          <cell r="C10048" t="str">
            <v>U</v>
          </cell>
          <cell r="D10048">
            <v>302.87</v>
          </cell>
        </row>
        <row r="10049">
          <cell r="A10049" t="str">
            <v>ED-50906</v>
          </cell>
          <cell r="B10049" t="str">
            <v>JT - (150 X 80 CM) PAINEL FIXO EM TELA METÁLICA FIO 12 #5mm</v>
          </cell>
          <cell r="C10049" t="str">
            <v>U</v>
          </cell>
          <cell r="D10049">
            <v>323.06</v>
          </cell>
        </row>
        <row r="10050">
          <cell r="A10050" t="str">
            <v>ED-50917</v>
          </cell>
          <cell r="B10050" t="str">
            <v>J6 - (140 cm x 140 cm) GRADE FIXA DE FERRO ASSENTADA COM PARAFUSOS E BUCHA, CONFORME DETALHE E ESPECIFICAÇÕES</v>
          </cell>
          <cell r="C10050" t="str">
            <v>U</v>
          </cell>
          <cell r="D10050">
            <v>669.24</v>
          </cell>
        </row>
        <row r="10051">
          <cell r="A10051" t="str">
            <v>ED-50918</v>
          </cell>
          <cell r="B10051" t="str">
            <v>J9 - (140 cm x 175 cm) DE ABRIR, DUAS PORTAS, EM CHAPA METÁLICA DE FERRO ASSENTADA COM PARAFUSOS E BUCHA, CONFORME DETALHE E ESPECIFICAÇÕES</v>
          </cell>
          <cell r="C10051" t="str">
            <v>U</v>
          </cell>
          <cell r="D10051">
            <v>957.11</v>
          </cell>
        </row>
        <row r="10052">
          <cell r="A10052" t="str">
            <v>ED-50907</v>
          </cell>
          <cell r="B10052" t="str">
            <v>PG - (70 X 70 CM) PORTA COMPLETA, ESTRUTURA EM CHAPA, ASSENTADA , CONFORME DETALHES E ESPECIFICAÇÕES</v>
          </cell>
          <cell r="C10052" t="str">
            <v>U</v>
          </cell>
          <cell r="D10052">
            <v>251.47</v>
          </cell>
        </row>
        <row r="10053">
          <cell r="A10053" t="str">
            <v>ED-50908</v>
          </cell>
          <cell r="B10053" t="str">
            <v>PORTA METÁLICA VENEZIANA, TIPO DE ABRIR, COM DUAS (2) FOLHAS, DIMENSÃO TOTAL (150X90)CM, EM PERFIL VENEZIANA ENRIJECIDO, INCLUSIVE CADEADO SIMPLES EM LATÃO MACIÇO, FERROLHO REDONDO EM ACABAMENTO CROMADO, DOBRADIÇA DE FERRO, PINTURA ANTICORROSIVA A BASE DE ÓXIDO DE FERRO (ZARCÃO), UMA (1) DEMÃO, FORNECIMENTO E ASSENTAMENTO (ETIQUETA PV-1|CANTINA|PADRÃO ESCOLAR)</v>
          </cell>
          <cell r="C10053" t="str">
            <v>un</v>
          </cell>
          <cell r="D10053">
            <v>616.52</v>
          </cell>
        </row>
        <row r="10054">
          <cell r="A10054" t="str">
            <v>ED-50915</v>
          </cell>
          <cell r="B10054" t="str">
            <v>PORTA METÁLICA 70 X 210 CM , INCLUINDO FECHADURA TIPO EXTERNA E FERRAGENS, CONFORME DETALHE PADRÃO ESCOLAR 4/98 VERSÃO 2005</v>
          </cell>
          <cell r="C10054" t="str">
            <v>U</v>
          </cell>
          <cell r="D10054">
            <v>574.27</v>
          </cell>
        </row>
        <row r="10055">
          <cell r="A10055" t="str">
            <v>ED-50916</v>
          </cell>
          <cell r="B10055" t="str">
            <v>PORTA METÁLICA 80 X 210 CM , INCLUINDO FECHADURA TIPO EXTERNA E FERRAGENS, CONFORME DETALHE PADRÃO ESCOLAR 4/98 VERSÃO 2005</v>
          </cell>
          <cell r="C10055" t="str">
            <v>U</v>
          </cell>
          <cell r="D10055">
            <v>656.3</v>
          </cell>
        </row>
        <row r="10056">
          <cell r="A10056" t="str">
            <v>ED-50909</v>
          </cell>
          <cell r="B10056" t="str">
            <v>PORTA 1,00 X 2,10 CM, CONFORME DETALHE DE PROJETO</v>
          </cell>
          <cell r="C10056" t="str">
            <v>U</v>
          </cell>
          <cell r="D10056">
            <v>820.38</v>
          </cell>
        </row>
        <row r="10057">
          <cell r="A10057" t="str">
            <v>ED-50914</v>
          </cell>
          <cell r="B10057" t="str">
            <v>PV - (165 x 90 CM) PORTA COMPLETA, 2 FOLHAS, ESTRUTURA EM CHAPA, MARCO EM CHAPA DOBRADA, ASSENTADA , CONFORME DETALHES E ESPECIFICAÇÕES</v>
          </cell>
          <cell r="C10057" t="str">
            <v>U</v>
          </cell>
          <cell r="D10057">
            <v>339.52</v>
          </cell>
        </row>
        <row r="10058">
          <cell r="A10058" t="str">
            <v>ED-50841</v>
          </cell>
          <cell r="B10058" t="str">
            <v>P8 (83 cm x 60 cm) PORTINHOLA EM COMPENSADO PINTADO COM TRINCO, CONFORME DETALHE 33-D AGOSTO 2001 PROJETO PADRÃO DER-MG</v>
          </cell>
          <cell r="C10058" t="str">
            <v>m2</v>
          </cell>
          <cell r="D10058">
            <v>146.95</v>
          </cell>
        </row>
        <row r="10059">
          <cell r="A10059" t="str">
            <v>ED-50835</v>
          </cell>
          <cell r="B10059" t="str">
            <v>ARMÁRIO PARA VASSOURAS - D.M.L.</v>
          </cell>
          <cell r="C10059" t="str">
            <v>U</v>
          </cell>
          <cell r="D10059">
            <v>169.37</v>
          </cell>
        </row>
        <row r="10060">
          <cell r="A10060" t="str">
            <v>ED-50834</v>
          </cell>
          <cell r="B10060" t="str">
            <v>ARMÁRIO SOB BANCADA LABORATÓRIO (0,52x0,71x7,05)+(0,52x0,71x3,05) EM ESTRUTURA DE MADEIRA E PORTAS EM COMPENSADO 20 MM, REVESTIDO EM LAMINADO MELAMÍNICO NAS DUAS FACES, CONFORME DETALHES PROJETO PADRÃO DER-MG</v>
          </cell>
          <cell r="C10060" t="str">
            <v>cj</v>
          </cell>
          <cell r="D10060">
            <v>867.51</v>
          </cell>
        </row>
        <row r="10061">
          <cell r="A10061" t="str">
            <v>ED-50859</v>
          </cell>
          <cell r="B10061" t="str">
            <v>BLOCO ARMADO EM CONCRETO 20 MPa, INCLUSIVE LASTRO 5 CM EM CONCRETO MAGRO 9 MPa, FORMAS LATERAIS E DESFORMA</v>
          </cell>
          <cell r="C10061" t="str">
            <v>m3</v>
          </cell>
          <cell r="D10061">
            <v>3832.77</v>
          </cell>
        </row>
        <row r="10062">
          <cell r="A10062" t="str">
            <v>ED-50860</v>
          </cell>
          <cell r="B10062" t="str">
            <v>CINTA ARMADA EM CONCRETO 20 MPa, INCLUSIVE LASTRO 5 CM EM CONCRETO MAGRO 9 MPa, FORMAS LATERAIS E DESFORMA</v>
          </cell>
          <cell r="C10062" t="str">
            <v>m3</v>
          </cell>
          <cell r="D10062">
            <v>3832.77</v>
          </cell>
        </row>
        <row r="10063">
          <cell r="A10063" t="str">
            <v>ED-50851</v>
          </cell>
          <cell r="B10063" t="str">
            <v>CINTA DE CONCRETO ARMADO APARENTE (17x10CM), 20MPA, EM GUARDA-CORPO E PEITORIL, NAS CIRCULAÇÕES, INCLUSIVE FORMA E ARMAÇÃO</v>
          </cell>
          <cell r="C10063" t="str">
            <v>m3</v>
          </cell>
          <cell r="D10063">
            <v>1875.74</v>
          </cell>
        </row>
        <row r="10064">
          <cell r="A10064" t="str">
            <v>ED-50844</v>
          </cell>
          <cell r="B10064" t="str">
            <v>CINTA DE CONCRETO ARMADO (10 x 10 CM) 20 MPa, EM GUARDA- CORPO, INCLUSIVE FORMA E AÇO, NAS CIRCULAÇÕES</v>
          </cell>
          <cell r="C10064" t="str">
            <v>m3</v>
          </cell>
          <cell r="D10064">
            <v>2037.04</v>
          </cell>
        </row>
        <row r="10065">
          <cell r="A10065" t="str">
            <v>ED-50846</v>
          </cell>
          <cell r="B10065" t="str">
            <v>ESCADA DE CONCRETO 20 MPa, APARENTE, ESPELHO = 16,3 CM, ARMAÇÃO, FORMA PLASTIFICADA, ESCORAMENTO E DESFORMA</v>
          </cell>
          <cell r="C10065" t="str">
            <v>m3</v>
          </cell>
          <cell r="D10065">
            <v>2585.48</v>
          </cell>
        </row>
        <row r="10066">
          <cell r="A10066" t="str">
            <v>ED-50852</v>
          </cell>
          <cell r="B10066" t="str">
            <v>ESCADA SOBRE O SOLO DEGRAUS APROXIMADAMENTE 50 X 16,5 CM</v>
          </cell>
          <cell r="C10066" t="str">
            <v>m2</v>
          </cell>
          <cell r="D10066">
            <v>157.91</v>
          </cell>
        </row>
        <row r="10067">
          <cell r="A10067" t="str">
            <v>ED-50847</v>
          </cell>
          <cell r="B10067" t="str">
            <v>LAJE MACIÇA 15 CM DE CONCRETO 13,5 MPa COM ADITIVO IMPERMEABILIZANTE, ARMAÇÃO, FORMA , DESFORMA ( FUNDO CAIXA DÁGUA E COBERTURA)</v>
          </cell>
          <cell r="C10067" t="str">
            <v>m2</v>
          </cell>
          <cell r="D10067">
            <v>267.68</v>
          </cell>
        </row>
        <row r="10068">
          <cell r="A10068" t="str">
            <v>ED-50848</v>
          </cell>
          <cell r="B10068" t="str">
            <v>LAJE 10 CM MACIÇA DE CONCRETO 20 MPa, COM ARMAÇÃO, FORMA RESINADA, ESCORAMENTO E DESFORMA</v>
          </cell>
          <cell r="C10068" t="str">
            <v>m2</v>
          </cell>
          <cell r="D10068">
            <v>220.18</v>
          </cell>
        </row>
        <row r="10069">
          <cell r="A10069" t="str">
            <v>ED-50849</v>
          </cell>
          <cell r="B10069" t="str">
            <v>LAJE 8 CM MACIÇA DE CONCRETO 20MPa, COM ARMAÇÃO, FORMA RESINADA. ESCORAMENTO E DESFORMA</v>
          </cell>
          <cell r="C10069" t="str">
            <v>m2</v>
          </cell>
          <cell r="D10069">
            <v>190.44</v>
          </cell>
        </row>
        <row r="10070">
          <cell r="A10070" t="str">
            <v>ED-50845</v>
          </cell>
          <cell r="B10070" t="str">
            <v>PAREDE 15 CM CONCRETO 20 MPa COM ADITIVO IMPERMEABILIZANTE, ARMAÇÃO, FORMA, DESFORMA (PAREDE DA CAIXA DÁGUA)</v>
          </cell>
          <cell r="C10070" t="str">
            <v>m2</v>
          </cell>
          <cell r="D10070">
            <v>347.18</v>
          </cell>
        </row>
        <row r="10071">
          <cell r="A10071" t="str">
            <v>ED-50842</v>
          </cell>
          <cell r="B10071" t="str">
            <v>PILAR EM CONCRETO APARENTE 20 MPa, INCLUSIVE ARMAÇÃO, FORMA PLASTIFICADA E DESFORMA</v>
          </cell>
          <cell r="C10071" t="str">
            <v>m3</v>
          </cell>
          <cell r="D10071">
            <v>3088.27</v>
          </cell>
        </row>
        <row r="10072">
          <cell r="A10072" t="str">
            <v>ED-50843</v>
          </cell>
          <cell r="B10072" t="str">
            <v>PILARETE DE CONCRETO 17 X 20 CM CONCRETO 20 Mpa, APARENTE NA FACE EXTERNA , INCLUSIVE FORMA E AÇO, EM GUARDA - CORPO NAS CIRCULAÇÕES</v>
          </cell>
          <cell r="C10072" t="str">
            <v>m3</v>
          </cell>
          <cell r="D10072">
            <v>3005.26</v>
          </cell>
        </row>
        <row r="10073">
          <cell r="A10073" t="str">
            <v>ED-50850</v>
          </cell>
          <cell r="B10073" t="str">
            <v>VIGA DE 0,21 A 0,35 M DE LARGURA EM CONCRETO 20MPa, APARENTE, ARMAÇÃO, FORMA PLASTIFICADA, ESCORAMENTO E DESFORMA</v>
          </cell>
          <cell r="C10073" t="str">
            <v>m3</v>
          </cell>
          <cell r="D10073">
            <v>2068.05</v>
          </cell>
        </row>
        <row r="10074">
          <cell r="A10074" t="str">
            <v>ED-50919</v>
          </cell>
          <cell r="B10074" t="str">
            <v>TF- (350 X 72 CM) TELA FIXA SOLDADA ENTRE PILARETES METÁLICOS DE SUSTENTAÇÃO DAS TERÇAS EM PERFIL CANTONEIRA E TELA CORRUGADA</v>
          </cell>
          <cell r="C10074" t="str">
            <v>U</v>
          </cell>
          <cell r="D10074">
            <v>254.38</v>
          </cell>
        </row>
        <row r="10075">
          <cell r="A10075" t="str">
            <v>ED-50854</v>
          </cell>
          <cell r="B10075" t="str">
            <v>FOSSA SÉPTICA TIPO A EM CONCRETO E ALVENARIA, CONFORME DETALHE 31 (PADRÃO PRÉDIOS ESCOLARES), INCLUSIVE POÇO ABSORVENTE E CAIXA, INCLUSIVE BOTA FORA DE MATERIAL ESCAVADO</v>
          </cell>
          <cell r="C10075" t="str">
            <v>U</v>
          </cell>
          <cell r="D10075">
            <v>15428.77</v>
          </cell>
        </row>
        <row r="10076">
          <cell r="A10076" t="str">
            <v>ED-50855</v>
          </cell>
          <cell r="B10076" t="str">
            <v>FOSSA SÉPTICA TIPO B EM CONCRETO E ALVENARIA, CONFORME DETALHE 31 (PADRÃO PRÉDIOS ESCOLARES), INCLUSIVE POÇO ABSORVENTE E CAIXA, INCLUSIVE BOTA FORA DE MATERIAL ESCAVADO</v>
          </cell>
          <cell r="C10076" t="str">
            <v>U</v>
          </cell>
          <cell r="D10076">
            <v>19056.83</v>
          </cell>
        </row>
        <row r="10077">
          <cell r="A10077" t="str">
            <v>ED-50856</v>
          </cell>
          <cell r="B10077" t="str">
            <v>FOSSA SÉPTICA TIPO C EM CONCRETO E ALVENARIA, CONFORME DETALHE 31 (PADRÃO PRÉDIOS ESCOLARES), INCLUSIVE POÇO ABSORVENTE E CAIXA, INCLUSIVE BOTA FORA DE MATERIAL ESCAVADO</v>
          </cell>
          <cell r="C10077" t="str">
            <v>U</v>
          </cell>
          <cell r="D10077">
            <v>20979.31</v>
          </cell>
        </row>
        <row r="10078">
          <cell r="A10078" t="str">
            <v>ED-50857</v>
          </cell>
          <cell r="B10078" t="str">
            <v>FOSSA SÉPTICA TIPO D EM CONCRETO E ALVENARIA, CONFORME DETALHE 31 (PADRÃO PRÉDIOS ESCOLARES), INCLUSIVE POÇO ABSORVENTE E CAIXA, INCLUSIVE BOTA FORA DE MATERIAL ESCAVADO</v>
          </cell>
          <cell r="C10078" t="str">
            <v>U</v>
          </cell>
          <cell r="D10078">
            <v>22968.83</v>
          </cell>
        </row>
        <row r="10079">
          <cell r="A10079" t="str">
            <v>ED-50858</v>
          </cell>
          <cell r="B10079" t="str">
            <v>FOSSA SÉPTICA TIPO E EM CONCRETO E ALVENARIA, CONFORME DETALHE 31 (PADRÃO PRÉDIOS ESCOLARES), INCLUSIVE POÇO ABSORVENTE E CAIXA, INCLUSIVE BOTA FORA DE MATERIAL ESCAVADO</v>
          </cell>
          <cell r="C10079" t="str">
            <v>U</v>
          </cell>
          <cell r="D10079">
            <v>24732.76</v>
          </cell>
        </row>
        <row r="10080">
          <cell r="A10080" t="str">
            <v>ED-50864</v>
          </cell>
          <cell r="B10080" t="str">
            <v>POÇO ABSORVENTE DE D = 150 CM x 3 M, REVESTIDO EM ALVENARIA DE TIJOLO REQUEIMADO, FUNDO DE AREIA E BRITA E TAMPA EM LAJE ESP. = 8 CM, INCLUSIVE BOTA FORA DE MATERIAL ESCAVADO</v>
          </cell>
          <cell r="C10080" t="str">
            <v>U</v>
          </cell>
          <cell r="D10080">
            <v>4167</v>
          </cell>
        </row>
        <row r="10081">
          <cell r="A10081" t="str">
            <v>ED-50838</v>
          </cell>
          <cell r="B10081" t="str">
            <v>BANCADA DE LABORATÓRIO COMPLETA, INCLUSIVE ARMÁRIO EM COMPENSADO 20 MM, COM PORTA REVESTIDA EM LAMINADO MELAMÍNICO BRANCO NAS DUAS FACES, H = 75 CM, PRATELEIRA REVESTIDA, BANCADA L = 60 CM E RODABANCADA DE GRANITO CINZA ANDORINHA,</v>
          </cell>
          <cell r="C10081" t="str">
            <v>cj</v>
          </cell>
          <cell r="D10081">
            <v>5422.24</v>
          </cell>
        </row>
        <row r="10082">
          <cell r="A10082" t="str">
            <v>ED-15472</v>
          </cell>
          <cell r="B10082" t="str">
            <v>BEBEDOURO/LAVATÓRIO COLETIVO EM AÇO INOX AISI 304, APOIADO EM ALVENARIA COM REVESTIMENTO CERÂMICO, NAS DUAS FACES, INCLUSIVE VÁLVULA DE ESCOAMENTO DE METAL NA COR CROMADA, SIFÃO DE METAL TIPO COPO NA COR CROMADA, FORNECIMENTO E INSTALAÇÃO (PADRÃO ESCOLAR)</v>
          </cell>
          <cell r="C10082" t="str">
            <v>un</v>
          </cell>
          <cell r="D10082">
            <v>2946.27</v>
          </cell>
        </row>
        <row r="10083">
          <cell r="A10083" t="str">
            <v>ED-50832</v>
          </cell>
          <cell r="B10083" t="str">
            <v>AC-ARMÁRIO (71 x 52 x 350 cm) EM MADEIRA MACIÇA, COM PORTAS E PUXADORES, SOB BANCADA DO LABORATORIO COM PRATELEIRA, REVESTIDO EM LAMINADO MELAMÍNICO</v>
          </cell>
          <cell r="C10083" t="str">
            <v>cj</v>
          </cell>
          <cell r="D10083">
            <v>589.36</v>
          </cell>
        </row>
        <row r="10084">
          <cell r="A10084" t="str">
            <v>ED-50837</v>
          </cell>
          <cell r="B10084" t="str">
            <v>ARQUIBANCADA PADRÃO DE CONCRETO SEM SOLO, METRO DE CADA DEGRAU DE 90 X 40 CM, DESEMPENADO A FRESCO E DEGRAUS INTERMEDIÁRIO DE 10 EM 10 M (PARA MEDIÇÕES: MULTIPLICAR A EXTENSÃO PELO NÚMERO DE DEGRAUS) - (PADRÃO SEE)</v>
          </cell>
          <cell r="C10084" t="str">
            <v>m</v>
          </cell>
          <cell r="D10084">
            <v>63.01</v>
          </cell>
        </row>
        <row r="10085">
          <cell r="A10085" t="str">
            <v>ED-50833</v>
          </cell>
          <cell r="B10085" t="str">
            <v>A1- ARMÁRIO COM PORTAS DE MADEIRA SOB BANCA, UM MÓDULO DE 80 X 110 CM, PRATELEIRA E MESA DE ARDOSIA POLIDA, E = 3 CM</v>
          </cell>
          <cell r="C10085" t="str">
            <v>cj</v>
          </cell>
          <cell r="D10085">
            <v>459.35</v>
          </cell>
        </row>
        <row r="10086">
          <cell r="A10086" t="str">
            <v>ED-50836</v>
          </cell>
          <cell r="B10086" t="str">
            <v>ESCANINHO</v>
          </cell>
          <cell r="C10086" t="str">
            <v>U</v>
          </cell>
          <cell r="D10086">
            <v>215.3</v>
          </cell>
        </row>
        <row r="10087">
          <cell r="A10087" t="str">
            <v>ED-50863</v>
          </cell>
          <cell r="B10087" t="str">
            <v>MANTA DE BORRACHA DE 5 MM NATURAL/COMUM PARA BANCADA</v>
          </cell>
          <cell r="C10087" t="str">
            <v>m2</v>
          </cell>
          <cell r="D10087">
            <v>178.39</v>
          </cell>
        </row>
        <row r="10088">
          <cell r="A10088" t="str">
            <v>ED-50871</v>
          </cell>
          <cell r="B10088" t="str">
            <v>QUADRO DE AVISO COMPLETO, COM PORTA DE ACRÍLICO 50 X 80 X 8 CM</v>
          </cell>
          <cell r="C10088" t="str">
            <v>U</v>
          </cell>
          <cell r="D10088">
            <v>799.45</v>
          </cell>
        </row>
        <row r="10089">
          <cell r="A10089" t="str">
            <v>ED-50870</v>
          </cell>
          <cell r="B10089" t="str">
            <v>QUADRO DE AVISO COMPLETO, COM PORTA DE VIDRO 50 X 80 X 8 CM</v>
          </cell>
          <cell r="C10089" t="str">
            <v>U</v>
          </cell>
          <cell r="D10089">
            <v>688.53</v>
          </cell>
        </row>
        <row r="10090">
          <cell r="A10090" t="str">
            <v>ED-50872</v>
          </cell>
          <cell r="B10090" t="str">
            <v>QUADRO DE AVISOS 80 X 40 CM, COMPLETO, COLOCADO</v>
          </cell>
          <cell r="C10090" t="str">
            <v>U</v>
          </cell>
          <cell r="D10090">
            <v>573.24</v>
          </cell>
        </row>
        <row r="10091">
          <cell r="A10091" t="str">
            <v>ED-50874</v>
          </cell>
          <cell r="B10091" t="str">
            <v>QUADRO DE CHAVE DE MADEIRA 70 GANCHOS - PORTA COM ACRÍLICO, 40 X 60 CM</v>
          </cell>
          <cell r="C10091" t="str">
            <v>U</v>
          </cell>
          <cell r="D10091">
            <v>685.29</v>
          </cell>
        </row>
        <row r="10092">
          <cell r="A10092" t="str">
            <v>ED-50873</v>
          </cell>
          <cell r="B10092" t="str">
            <v>QUADRO DE CHAVE DE MADEIRA 70 GANCHOS - PORTA COM VIDRO, 40 X 60 CM</v>
          </cell>
          <cell r="C10092" t="str">
            <v>U</v>
          </cell>
          <cell r="D10092">
            <v>578.68</v>
          </cell>
        </row>
        <row r="10093">
          <cell r="A10093" t="str">
            <v>ED-50875</v>
          </cell>
          <cell r="B10093" t="str">
            <v>QUADRO DE CHAVES 50 X 46 CM</v>
          </cell>
          <cell r="C10093" t="str">
            <v>U</v>
          </cell>
          <cell r="D10093">
            <v>575.95</v>
          </cell>
        </row>
        <row r="10094">
          <cell r="A10094" t="str">
            <v>ED-50910</v>
          </cell>
          <cell r="B10094" t="str">
            <v>QUADRO METÁLICO 2,00 X 0,60 M EM TELA METÁLICA 1", FIO # 10</v>
          </cell>
          <cell r="C10094" t="str">
            <v>U</v>
          </cell>
          <cell r="D10094">
            <v>323.06</v>
          </cell>
        </row>
        <row r="10095">
          <cell r="A10095" t="str">
            <v>ED-50865</v>
          </cell>
          <cell r="B10095" t="str">
            <v>QUADRO PARA GIZ DE LAMINADO MELAMÍNICO COLOCADO 308 X 125 CM COM PORTA GIZ E MOLDURA, COM DOIS QUADROS PARA CARTAZES DE 127 X 125 CM</v>
          </cell>
          <cell r="C10095" t="str">
            <v>U</v>
          </cell>
          <cell r="D10095">
            <v>2322.16</v>
          </cell>
        </row>
        <row r="10096">
          <cell r="A10096" t="str">
            <v>ED-50866</v>
          </cell>
          <cell r="B10096" t="str">
            <v>QUADRO PARA GIZ E CARTAZES - MOLDURA EM ALUMÍNIO</v>
          </cell>
          <cell r="C10096" t="str">
            <v>U</v>
          </cell>
          <cell r="D10096">
            <v>1669.17</v>
          </cell>
        </row>
        <row r="10097">
          <cell r="A10097" t="str">
            <v>ED-50868</v>
          </cell>
          <cell r="B10097" t="str">
            <v>QUADRO PARA GIZ E CARTAZES, 310 X 131 CM - MOLDURA EM MADEIRA</v>
          </cell>
          <cell r="C10097" t="str">
            <v>U</v>
          </cell>
          <cell r="D10097">
            <v>1231.03</v>
          </cell>
        </row>
        <row r="10098">
          <cell r="A10098" t="str">
            <v>ED-50867</v>
          </cell>
          <cell r="B10098" t="str">
            <v>QUADRO PARA GIZ E CARTAZES, 557 X 126 CM - MOLDURA EM MADEIRA</v>
          </cell>
          <cell r="C10098" t="str">
            <v>U</v>
          </cell>
          <cell r="D10098">
            <v>1882.48</v>
          </cell>
        </row>
        <row r="10099">
          <cell r="A10099" t="str">
            <v>ED-50869</v>
          </cell>
          <cell r="B10099" t="str">
            <v>QUADRO PARA PINCEL ATÔMICO, EM CHAPA RESINADA (310 x 131 cm), COMPLETO</v>
          </cell>
          <cell r="C10099" t="str">
            <v>U</v>
          </cell>
          <cell r="D10099">
            <v>1230.97</v>
          </cell>
        </row>
        <row r="10100">
          <cell r="A10100" t="str">
            <v>ED-50839</v>
          </cell>
          <cell r="B10100" t="str">
            <v>BARRAMENTO DE MADEIRA IPÊ PARA SALA DE AULA, L = 7 CM</v>
          </cell>
          <cell r="C10100" t="str">
            <v>m</v>
          </cell>
          <cell r="D10100">
            <v>19.15</v>
          </cell>
        </row>
        <row r="10101">
          <cell r="A10101" t="str">
            <v>ED-50876</v>
          </cell>
          <cell r="B10101" t="str">
            <v>RÉGUA PARA PROTEÇÃO DE PAREDE, LARGURA 10CM, EM MADEIRA, COM ACABAMENTO EM CANTO BOLEADO, EXCLUSIVE APLICAÇÃO DE VERNIZ, INCLUSIVE ACESSÓRIOS PARA FIXAÇÃO</v>
          </cell>
          <cell r="C10101" t="str">
            <v>m</v>
          </cell>
          <cell r="D10101">
            <v>30.3</v>
          </cell>
        </row>
        <row r="10102">
          <cell r="A10102" t="str">
            <v>ED-50787</v>
          </cell>
          <cell r="B10102" t="str">
            <v>ALAMBRADO PARA PENITENCIÁRIAS, COM TELA DE ARAME GALVANIZADO FIO 10 # 2" FIXADA EM QUADROS DE TUBOS AÇO GALVANIZADO D = 3", COM ESTICADOR D = 2", H = 4,0 M, CONFORME DETALHE 24 SEDS (INCLUSIVE FUNDAÇÃO) - PADRÃO PENITENCIÁRIA</v>
          </cell>
          <cell r="C10102" t="str">
            <v>m</v>
          </cell>
          <cell r="D10102">
            <v>747.67</v>
          </cell>
        </row>
        <row r="10103">
          <cell r="A10103" t="str">
            <v>ED-50818</v>
          </cell>
          <cell r="B10103" t="str">
            <v>MURO DE SEGURANÇA EM BLOCO DE CONCRETO REVESTIDO E PINTADO COM TINTA ACRÍLICA E = 20 CM, H = 5,15 M, EXCLUSIVE FUNDAÇÃO (ESTACA E BLOCOS) - DET SEDS 23</v>
          </cell>
          <cell r="C10103" t="str">
            <v>m</v>
          </cell>
          <cell r="D10103">
            <v>1969</v>
          </cell>
        </row>
        <row r="10104">
          <cell r="A10104" t="str">
            <v>ED-50788</v>
          </cell>
          <cell r="B10104" t="str">
            <v>ANTEPARO METÁLICO PARA SETEIRAS DAS ALAS H = 50 CM - PADRÃO SEDS</v>
          </cell>
          <cell r="C10104" t="str">
            <v>U</v>
          </cell>
          <cell r="D10104">
            <v>192.13</v>
          </cell>
        </row>
        <row r="10105">
          <cell r="A10105" t="str">
            <v>ED-50809</v>
          </cell>
          <cell r="B10105" t="str">
            <v>ESQUADRIA METÁLICA PARA PASSA DOCUMENTOS - PADRÃO SEDS</v>
          </cell>
          <cell r="C10105" t="str">
            <v>U</v>
          </cell>
          <cell r="D10105">
            <v>606.63</v>
          </cell>
        </row>
        <row r="10106">
          <cell r="A10106" t="str">
            <v>ED-50811</v>
          </cell>
          <cell r="B10106" t="str">
            <v>GRADE FIXA E PORTA DE ABRIR COM GRADE E CHAPA E TRANCA DE SEGURANÇA</v>
          </cell>
          <cell r="C10106" t="str">
            <v>m2</v>
          </cell>
          <cell r="D10106">
            <v>1066.44</v>
          </cell>
        </row>
        <row r="10107">
          <cell r="A10107" t="str">
            <v>ED-50798</v>
          </cell>
          <cell r="B10107" t="str">
            <v>JANELA BASCULANTE METÁLICA EM QUADRO CANTONEIRA 3/4"x 3/4" x 1/8" COM TELA MOSQUITEIRO - PADRÃO SEDS</v>
          </cell>
          <cell r="C10107" t="str">
            <v>m2</v>
          </cell>
          <cell r="D10107">
            <v>650.32</v>
          </cell>
        </row>
        <row r="10108">
          <cell r="A10108" t="str">
            <v>ED-50799</v>
          </cell>
          <cell r="B10108" t="str">
            <v>JANELA DE FERRO - PADRÃO SEDS</v>
          </cell>
          <cell r="C10108" t="str">
            <v>m2</v>
          </cell>
          <cell r="D10108">
            <v>526.72</v>
          </cell>
        </row>
        <row r="10109">
          <cell r="A10109" t="str">
            <v>ED-50797</v>
          </cell>
          <cell r="B10109" t="str">
            <v>JANELA DE FERRO E METALON COM CHAPA E GRADE - PADRÃO SEDS</v>
          </cell>
          <cell r="C10109" t="str">
            <v>m2</v>
          </cell>
          <cell r="D10109">
            <v>738.9</v>
          </cell>
        </row>
        <row r="10110">
          <cell r="A10110" t="str">
            <v>ED-50805</v>
          </cell>
          <cell r="B10110" t="str">
            <v>JANELA EM GRADE - PADRÃO SEDS</v>
          </cell>
          <cell r="C10110" t="str">
            <v>m2</v>
          </cell>
          <cell r="D10110">
            <v>481.49</v>
          </cell>
        </row>
        <row r="10111">
          <cell r="A10111" t="str">
            <v>ED-50806</v>
          </cell>
          <cell r="B10111" t="str">
            <v>JANELA EM GRADE DE FERRO EM BARRAS TRANSVERSAIS DE FERRO CHATO SAE 1045 2" x 5/16" - PADRÃO SEDS</v>
          </cell>
          <cell r="C10111" t="str">
            <v>m2</v>
          </cell>
          <cell r="D10111">
            <v>436.56</v>
          </cell>
        </row>
        <row r="10112">
          <cell r="A10112" t="str">
            <v>ED-50795</v>
          </cell>
          <cell r="B10112" t="str">
            <v>JANELA EM GRADE E TELA - PADRÃO SEDS</v>
          </cell>
          <cell r="C10112" t="str">
            <v>m2</v>
          </cell>
          <cell r="D10112">
            <v>441.16</v>
          </cell>
        </row>
        <row r="10113">
          <cell r="A10113" t="str">
            <v>ED-50801</v>
          </cell>
          <cell r="B10113" t="str">
            <v>JANELA FIXA EM CHAPA - PADRÃO SEDS</v>
          </cell>
          <cell r="C10113" t="str">
            <v>m2</v>
          </cell>
          <cell r="D10113">
            <v>445.74</v>
          </cell>
        </row>
        <row r="10114">
          <cell r="A10114" t="str">
            <v>ED-50810</v>
          </cell>
          <cell r="B10114" t="str">
            <v>JANELA TIPO VENEZIANA EM CHAPA 14 - PADRÃO SEDS</v>
          </cell>
          <cell r="C10114" t="str">
            <v>m2</v>
          </cell>
          <cell r="D10114">
            <v>661.82</v>
          </cell>
        </row>
        <row r="10115">
          <cell r="A10115" t="str">
            <v>ED-50800</v>
          </cell>
          <cell r="B10115" t="str">
            <v>JANELA VENEZIANA FIXA EM CHAPA 14 - PADRÃO SEDS</v>
          </cell>
          <cell r="C10115" t="str">
            <v>m2</v>
          </cell>
          <cell r="D10115">
            <v>654.11</v>
          </cell>
        </row>
        <row r="10116">
          <cell r="A10116" t="str">
            <v>ED-50802</v>
          </cell>
          <cell r="B10116" t="str">
            <v>PORTA DE ABRIR EM BARRAS TRANSVERSAIS DE FERRO CHATO SAE 1045 2" x 5/16" REVESTIDA EM CHAPA 14 SAE 1020 - PADRÃO SEDS</v>
          </cell>
          <cell r="C10116" t="str">
            <v>m2</v>
          </cell>
          <cell r="D10116">
            <v>1233.8</v>
          </cell>
        </row>
        <row r="10117">
          <cell r="A10117" t="str">
            <v>ED-50803</v>
          </cell>
          <cell r="B10117" t="str">
            <v>PORTA DE ABRIR EM FERRO E TELA FIO 6 - PADRÃO SEDS</v>
          </cell>
          <cell r="C10117" t="str">
            <v>m2</v>
          </cell>
          <cell r="D10117">
            <v>334.67</v>
          </cell>
        </row>
        <row r="10118">
          <cell r="A10118" t="str">
            <v>ED-50807</v>
          </cell>
          <cell r="B10118" t="str">
            <v>PORTA DE ABRIR EM GRADE - PADRÃO SEDS</v>
          </cell>
          <cell r="C10118" t="str">
            <v>m2</v>
          </cell>
          <cell r="D10118">
            <v>799.59</v>
          </cell>
        </row>
        <row r="10119">
          <cell r="A10119" t="str">
            <v>ED-50808</v>
          </cell>
          <cell r="B10119" t="str">
            <v>PORTA DE ABRIR EM GRADE E TELA - PADRÃO SEDS</v>
          </cell>
          <cell r="C10119" t="str">
            <v>m2</v>
          </cell>
          <cell r="D10119">
            <v>1009.86</v>
          </cell>
        </row>
        <row r="10120">
          <cell r="A10120" t="str">
            <v>ED-50794</v>
          </cell>
          <cell r="B10120" t="str">
            <v>PORTA DE ABRIR, 01 FOLHA, EM CHAPA 14 SAE 1020 - PADRÃO SEDS</v>
          </cell>
          <cell r="C10120" t="str">
            <v>m2</v>
          </cell>
          <cell r="D10120">
            <v>751.81</v>
          </cell>
        </row>
        <row r="10121">
          <cell r="A10121" t="str">
            <v>ED-50796</v>
          </cell>
          <cell r="B10121" t="str">
            <v>PORTA DE ABRIR, 02 FOLHAS, EM CHAPA 14 SAE 1020 - PADRÃO SEDS</v>
          </cell>
          <cell r="C10121" t="str">
            <v>m2</v>
          </cell>
          <cell r="D10121">
            <v>751.81</v>
          </cell>
        </row>
        <row r="10122">
          <cell r="A10122" t="str">
            <v>ED-50804</v>
          </cell>
          <cell r="B10122" t="str">
            <v>PORTA EM TELA ONDULADA ARTÍSTICA MALHA 30 X 30 CM, FIO 10 - PADRÃO SEDS</v>
          </cell>
          <cell r="C10122" t="str">
            <v>m2</v>
          </cell>
          <cell r="D10122">
            <v>471.35</v>
          </cell>
        </row>
        <row r="10123">
          <cell r="A10123" t="str">
            <v>ED-50821</v>
          </cell>
          <cell r="B10123" t="str">
            <v>S1- SETEIRA EM CHAPA 95 X 12 CM - PADRÃO SEDS</v>
          </cell>
          <cell r="C10123" t="str">
            <v>U</v>
          </cell>
          <cell r="D10123">
            <v>263.14</v>
          </cell>
        </row>
        <row r="10124">
          <cell r="A10124" t="str">
            <v>ED-50822</v>
          </cell>
          <cell r="B10124" t="str">
            <v>S2 - SETEIRA EM CHAPA 115 X 12 CM - PADRÀO SEDS</v>
          </cell>
          <cell r="C10124" t="str">
            <v>U</v>
          </cell>
          <cell r="D10124">
            <v>381.46</v>
          </cell>
        </row>
        <row r="10125">
          <cell r="A10125" t="str">
            <v>ED-50823</v>
          </cell>
          <cell r="B10125" t="str">
            <v>S3 - JANELA DE GRADE DE SETEIRA FIXA 80 X 12 CM - PADRÃO SEDS</v>
          </cell>
          <cell r="C10125" t="str">
            <v>U</v>
          </cell>
          <cell r="D10125">
            <v>251.74</v>
          </cell>
        </row>
        <row r="10126">
          <cell r="A10126" t="str">
            <v>ED-50792</v>
          </cell>
          <cell r="B10126" t="str">
            <v>GUARDA-CORPO - PADRÃO SEDS</v>
          </cell>
          <cell r="C10126" t="str">
            <v>m</v>
          </cell>
          <cell r="D10126">
            <v>399.54</v>
          </cell>
        </row>
        <row r="10127">
          <cell r="A10127" t="str">
            <v>ED-50789</v>
          </cell>
          <cell r="B10127" t="str">
            <v>BELICHE SIMPLES, EXCETO ESCADA - PADRÃO SEDS</v>
          </cell>
          <cell r="C10127" t="str">
            <v>U</v>
          </cell>
          <cell r="D10127">
            <v>2675.6</v>
          </cell>
        </row>
        <row r="10128">
          <cell r="A10128" t="str">
            <v>ED-50790</v>
          </cell>
          <cell r="B10128" t="str">
            <v>CAMA INDIVIDUAL - D5-A - PADRÃO SEDS</v>
          </cell>
          <cell r="C10128" t="str">
            <v>U</v>
          </cell>
          <cell r="D10128">
            <v>934.29</v>
          </cell>
        </row>
        <row r="10129">
          <cell r="A10129" t="str">
            <v>ED-50793</v>
          </cell>
          <cell r="B10129" t="str">
            <v>ESCADA PARA BELICHE - PADRÃO SEDS</v>
          </cell>
          <cell r="C10129" t="str">
            <v>U</v>
          </cell>
          <cell r="D10129">
            <v>256.99</v>
          </cell>
        </row>
        <row r="10130">
          <cell r="A10130" t="str">
            <v>ED-50817</v>
          </cell>
          <cell r="B10130" t="str">
            <v>MESA DE CABECEIRA EM CONCRETO, EXCETO BANCO DE CONCRETO E PINTURA - D6-A - PADRÃO SEDS</v>
          </cell>
          <cell r="C10130" t="str">
            <v>m</v>
          </cell>
          <cell r="D10130">
            <v>141.36</v>
          </cell>
        </row>
        <row r="10131">
          <cell r="A10131" t="str">
            <v>ED-50816</v>
          </cell>
          <cell r="B10131" t="str">
            <v>MESA DE CABECEIRA EM CONCRETO, EXCETO PINTURA - D6 - PADRÃO SEDS</v>
          </cell>
          <cell r="C10131" t="str">
            <v>m</v>
          </cell>
          <cell r="D10131">
            <v>346.78</v>
          </cell>
        </row>
        <row r="10132">
          <cell r="A10132" t="str">
            <v>ED-50819</v>
          </cell>
          <cell r="B10132" t="str">
            <v>PRATELEIRA DE CONCRETO, ACABAMENTO NATADO VERDE L = 40 CM - PADRÃO SEDS</v>
          </cell>
          <cell r="C10132" t="str">
            <v>m</v>
          </cell>
          <cell r="D10132">
            <v>209.97</v>
          </cell>
        </row>
        <row r="10133">
          <cell r="A10133" t="str">
            <v>ED-50820</v>
          </cell>
          <cell r="B10133" t="str">
            <v>PRATELEIRA DE CONCRETO COM DRAMIX, L = 40 CM COM APOIO EM METALON</v>
          </cell>
          <cell r="C10133" t="str">
            <v>m</v>
          </cell>
          <cell r="D10133">
            <v>202.64</v>
          </cell>
        </row>
        <row r="10134">
          <cell r="A10134" t="str">
            <v>ED-50815</v>
          </cell>
          <cell r="B10134" t="str">
            <v>MARCO DE CONCRETO ARMADO JUNTO ÀS PORTAS DE CELA E/OU ALOJAMENTO - INCLUSO FORMA, DESFORMA, AÇO E CONCRETO FCK = 20 MPA</v>
          </cell>
          <cell r="C10134" t="str">
            <v>m3</v>
          </cell>
          <cell r="D10134">
            <v>2210.1</v>
          </cell>
        </row>
        <row r="10135">
          <cell r="A10135" t="str">
            <v>ED-50824</v>
          </cell>
          <cell r="B10135" t="str">
            <v>BANCADA COM TANQUE EM CONCRETO 140 X 55 CM, (D12), EXCETO ALVENARIA, BARRADO EM AZULEJO E PINTURA - PADRÃO SEDS</v>
          </cell>
          <cell r="C10135" t="str">
            <v>U</v>
          </cell>
          <cell r="D10135">
            <v>1507.62</v>
          </cell>
        </row>
        <row r="10136">
          <cell r="A10136" t="str">
            <v>ED-50814</v>
          </cell>
          <cell r="B10136" t="str">
            <v>LAVATÓRIO DE ALVENARIA E CONCRETO 60 X 40 CM (D1) - PADRÃO SEDS</v>
          </cell>
          <cell r="C10136" t="str">
            <v>U</v>
          </cell>
          <cell r="D10136">
            <v>437.53</v>
          </cell>
        </row>
        <row r="10137">
          <cell r="A10137" t="str">
            <v>ED-50825</v>
          </cell>
          <cell r="B10137" t="str">
            <v>BACIA SANITÁRIA ENVELOPADO (VASO) DE LOUÇA CONVENCIONAL, COR BRANCA, INCLUSIVE ACESSÓRIOS DE FIXAÇÃO/VEDAÇÃO, TUBO DE LIGAÇÃO DE LATÃO COM CANOPLA, FORNECIMENTO E INSTALAÇÃO, EXCLUSIVE VÁLVULA DE DESCARGA - D2/SITUAÇÃO 01 - PADRÃO SEDS</v>
          </cell>
          <cell r="C10137" t="str">
            <v>un</v>
          </cell>
          <cell r="D10137">
            <v>478.4</v>
          </cell>
        </row>
        <row r="10138">
          <cell r="A10138" t="str">
            <v>ED-50813</v>
          </cell>
          <cell r="B10138" t="str">
            <v>GRELHA EM AÇO INOX L = 20 CM - PADRÃO SEDS</v>
          </cell>
          <cell r="C10138" t="str">
            <v>m</v>
          </cell>
          <cell r="D10138">
            <v>565.5</v>
          </cell>
        </row>
        <row r="10139">
          <cell r="A10139" t="str">
            <v>ED-50812</v>
          </cell>
          <cell r="B10139" t="str">
            <v>GRELHA METÁLICA 20 X 20 CM - PADRÃO SEDS</v>
          </cell>
          <cell r="C10139" t="str">
            <v>U</v>
          </cell>
          <cell r="D10139">
            <v>74.21</v>
          </cell>
        </row>
        <row r="10140">
          <cell r="A10140" t="str">
            <v>ED-8506</v>
          </cell>
          <cell r="B10140" t="str">
            <v>APLICAÇÃO DE CONCRETO EM ESTRUTURA, INCLUSIVE ESPALHAMENTO, ADENSAMENTO E ACABAMENTO</v>
          </cell>
          <cell r="C10140" t="str">
            <v>m3</v>
          </cell>
          <cell r="D10140">
            <v>38.47</v>
          </cell>
        </row>
        <row r="10141">
          <cell r="A10141" t="str">
            <v>ED-8505</v>
          </cell>
          <cell r="B10141" t="str">
            <v>APLICAÇÃO DE CONCRETO EM FUNDAÇÃO, INCLUSIVE ESPALHAMENTO, ADENSAMENTO E ACABAMENTO</v>
          </cell>
          <cell r="C10141" t="str">
            <v>m3</v>
          </cell>
          <cell r="D10141">
            <v>25.65</v>
          </cell>
        </row>
        <row r="10142">
          <cell r="A10142" t="str">
            <v>ED-48326</v>
          </cell>
          <cell r="B10142" t="str">
            <v>APLICAÇÃO DE PEDRA DE MÃO EM SAPATAS, ARRIMOS E TUBULÕES</v>
          </cell>
          <cell r="C10142" t="str">
            <v>m3</v>
          </cell>
          <cell r="D10142">
            <v>27.03</v>
          </cell>
        </row>
        <row r="10143">
          <cell r="A10143" t="str">
            <v>ED-48335</v>
          </cell>
          <cell r="B10143" t="str">
            <v>ARGAMASSA COM VERMICULITA, PREPARO MANUAL</v>
          </cell>
          <cell r="C10143" t="str">
            <v>m3</v>
          </cell>
          <cell r="D10143">
            <v>967.46</v>
          </cell>
        </row>
        <row r="10144">
          <cell r="A10144" t="str">
            <v>ED-48301</v>
          </cell>
          <cell r="B10144" t="str">
            <v>ARGAMASSA DE CAL HIDRATADA, TRAÇO 1:3 (CAL E AREIA), PREPARO MANUAL</v>
          </cell>
          <cell r="C10144" t="str">
            <v>m3</v>
          </cell>
          <cell r="D10144">
            <v>524.99</v>
          </cell>
        </row>
        <row r="10145">
          <cell r="A10145" t="str">
            <v>ED-48307</v>
          </cell>
          <cell r="B10145" t="str">
            <v>ARGAMASSA, TRAÇO 1:2:8 (CIMENTO, CAL E AREIA), PREPARO MECÂNICO</v>
          </cell>
          <cell r="C10145" t="str">
            <v>m3</v>
          </cell>
          <cell r="D10145">
            <v>571.12</v>
          </cell>
        </row>
        <row r="10146">
          <cell r="A10146" t="str">
            <v>ED-48308</v>
          </cell>
          <cell r="B10146" t="str">
            <v>ARGAMASSA, TRAÇO 1:2:9 (CIMENTO, CAL E AREIA), PREPARO MECÂNICO</v>
          </cell>
          <cell r="C10146" t="str">
            <v>m3</v>
          </cell>
          <cell r="D10146">
            <v>535.06</v>
          </cell>
        </row>
        <row r="10147">
          <cell r="A10147" t="str">
            <v>ED-48302</v>
          </cell>
          <cell r="B10147" t="str">
            <v>ARGAMASSA, TRAÇO 1:3 (CIMENTO E AREIA), PREPARO MECÂNICO</v>
          </cell>
          <cell r="C10147" t="str">
            <v>m3</v>
          </cell>
          <cell r="D10147">
            <v>620.92</v>
          </cell>
        </row>
        <row r="10148">
          <cell r="A10148" t="str">
            <v>ED-48303</v>
          </cell>
          <cell r="B10148" t="str">
            <v>ARGAMASSA, TRAÇO 1:4 (CIMENTO E AREIA), PREPARO MECÂNICO</v>
          </cell>
          <cell r="C10148" t="str">
            <v>m3</v>
          </cell>
          <cell r="D10148">
            <v>526.54</v>
          </cell>
        </row>
        <row r="10149">
          <cell r="A10149" t="str">
            <v>ED-48304</v>
          </cell>
          <cell r="B10149" t="str">
            <v>ARGAMASSA, TRAÇO 1:5 (CIMENTO E AREIA), PREPARO MECÂNICO</v>
          </cell>
          <cell r="C10149" t="str">
            <v>m3</v>
          </cell>
          <cell r="D10149">
            <v>469.6</v>
          </cell>
        </row>
        <row r="10150">
          <cell r="A10150" t="str">
            <v>ED-48305</v>
          </cell>
          <cell r="B10150" t="str">
            <v>ARGAMASSA, TRAÇO 1:6 (CIMENTO E AREIA), PREPARO MECÂNICO</v>
          </cell>
          <cell r="C10150" t="str">
            <v>m3</v>
          </cell>
          <cell r="D10150">
            <v>431.38</v>
          </cell>
        </row>
        <row r="10151">
          <cell r="A10151" t="str">
            <v>ED-48306</v>
          </cell>
          <cell r="B10151" t="str">
            <v>ARGAMASSA, TRAÇO 1:7 (CIMENTO E AREIA), PREPARO MECÂNICO</v>
          </cell>
          <cell r="C10151" t="str">
            <v>m3</v>
          </cell>
          <cell r="D10151">
            <v>404.08</v>
          </cell>
        </row>
        <row r="10152">
          <cell r="A10152" t="str">
            <v>ED-48309</v>
          </cell>
          <cell r="B10152" t="str">
            <v>BANCADA EM CONCRETO L = 40 CM COM DRAMIX</v>
          </cell>
          <cell r="C10152" t="str">
            <v>m2</v>
          </cell>
          <cell r="D10152">
            <v>350.33</v>
          </cell>
        </row>
        <row r="10153">
          <cell r="A10153" t="str">
            <v>ED-8494</v>
          </cell>
          <cell r="B10153" t="str">
            <v>CONCRETO ESTRUTURAL, PREPARADO EM OBRA COM BETONEIRA, CONTROLE "A", COM FCK 20 MPA, BRITA Nº (1), CONSISTÊNCIA PARA VIBRAÇÃO (FABRICAÇÃO)</v>
          </cell>
          <cell r="C10153" t="str">
            <v>m3</v>
          </cell>
          <cell r="D10153">
            <v>485.72</v>
          </cell>
        </row>
        <row r="10154">
          <cell r="A10154" t="str">
            <v>ED-8486</v>
          </cell>
          <cell r="B10154" t="str">
            <v>CONCRETO ESTRUTURAL, PREPARADO EM OBRA COM BETONEIRA, CONTROLE "A", COM FCK 20 MPA, BRITA Nº (1 E 2), CONSISTÊNCIA PARA VIBRAÇÃO (FABRICAÇÃO)</v>
          </cell>
          <cell r="C10154" t="str">
            <v>m3</v>
          </cell>
          <cell r="D10154">
            <v>535</v>
          </cell>
        </row>
        <row r="10155">
          <cell r="A10155" t="str">
            <v>ED-8495</v>
          </cell>
          <cell r="B10155" t="str">
            <v>CONCRETO ESTRUTURAL, PREPARADO EM OBRA COM BETONEIRA, CONTROLE "A", COM FCK 25 MPA, BRITA Nº (1), CONSISTÊNCIA PARA VIBRAÇÃO (FABRICAÇÃO)</v>
          </cell>
          <cell r="C10155" t="str">
            <v>m3</v>
          </cell>
          <cell r="D10155">
            <v>518.92</v>
          </cell>
        </row>
        <row r="10156">
          <cell r="A10156" t="str">
            <v>ED-8487</v>
          </cell>
          <cell r="B10156" t="str">
            <v>CONCRETO ESTRUTURAL, PREPARADO EM OBRA COM BETONEIRA, CONTROLE "A", COM FCK 25 MPA, BRITA Nº (1 E 2), CONSISTÊNCIA PARA VIBRAÇÃO (FABRICAÇÃO)</v>
          </cell>
          <cell r="C10156" t="str">
            <v>m3</v>
          </cell>
          <cell r="D10156">
            <v>564.89</v>
          </cell>
        </row>
        <row r="10157">
          <cell r="A10157" t="str">
            <v>ED-8496</v>
          </cell>
          <cell r="B10157" t="str">
            <v>CONCRETO ESTRUTURAL, PREPARADO EM OBRA COM BETONEIRA, CONTROLE "A", COM FCK 30 MPA, BRITA Nº (1), CONSISTÊNCIA PARA VIBRAÇÃO (FABRICAÇÃO)</v>
          </cell>
          <cell r="C10157" t="str">
            <v>m3</v>
          </cell>
          <cell r="D10157">
            <v>556.62</v>
          </cell>
        </row>
        <row r="10158">
          <cell r="A10158" t="str">
            <v>ED-48319</v>
          </cell>
          <cell r="B10158" t="str">
            <v>CONCRETO ESTRUTURAL, PREPARADO EM OBRA COM BETONEIRA, CONTROLE "A", COM FCK 30 MPA, BRITA Nº (1 E 2), CONSISTÊNCIA PARA VIBRAÇÃO (FABRICAÇÃO)</v>
          </cell>
          <cell r="C10158" t="str">
            <v>m3</v>
          </cell>
          <cell r="D10158">
            <v>608.21</v>
          </cell>
        </row>
        <row r="10159">
          <cell r="A10159" t="str">
            <v>ED-8497</v>
          </cell>
          <cell r="B10159" t="str">
            <v>CONCRETO ESTRUTURAL, PREPARADO EM OBRA COM BETONEIRA, CONTROLE "A", COM FCK 35 MPA, BRITA Nº (1), CONSISTÊNCIA PARA VIBRAÇÃO (FABRICAÇÃO)</v>
          </cell>
          <cell r="C10159" t="str">
            <v>m3</v>
          </cell>
          <cell r="D10159">
            <v>600.87</v>
          </cell>
        </row>
        <row r="10160">
          <cell r="A10160" t="str">
            <v>ED-48320</v>
          </cell>
          <cell r="B10160" t="str">
            <v>CONCRETO ESTRUTURAL, PREPARADO EM OBRA COM BETONEIRA, CONTROLE "A", COM FCK 35 MPA, BRITA Nº (1 E 2), CONSISTÊNCIA PARA VIBRAÇÃO (FABRICAÇÃO)</v>
          </cell>
          <cell r="C10160" t="str">
            <v>m3</v>
          </cell>
          <cell r="D10160">
            <v>633.52</v>
          </cell>
        </row>
        <row r="10161">
          <cell r="A10161" t="str">
            <v>ED-8498</v>
          </cell>
          <cell r="B10161" t="str">
            <v>CONCRETO ESTRUTURAL, PREPARADO EM OBRA COM BETONEIRA, CONTROLE "A", COM FCK 40 MPA, BRITA Nº (1), CONSISTÊNCIA PARA VIBRAÇÃO (FABRICAÇÃO)</v>
          </cell>
          <cell r="C10161" t="str">
            <v>m3</v>
          </cell>
          <cell r="D10161">
            <v>689.67</v>
          </cell>
        </row>
        <row r="10162">
          <cell r="A10162" t="str">
            <v>ED-48321</v>
          </cell>
          <cell r="B10162" t="str">
            <v>CONCRETO ESTRUTURAL, PREPARADO EM OBRA COM BETONEIRA, CONTROLE "A", COM FCK 40 MPA, BRITA Nº (1 E 2), CONSISTÊNCIA PARA VIBRAÇÃO (FABRICAÇÃO)</v>
          </cell>
          <cell r="C10162" t="str">
            <v>m3</v>
          </cell>
          <cell r="D10162">
            <v>674.38</v>
          </cell>
        </row>
        <row r="10163">
          <cell r="A10163" t="str">
            <v>ED-48317</v>
          </cell>
          <cell r="B10163" t="str">
            <v>CONCRETO ESTRUTURAL, PREPARADO EM OBRA COM BETONEIRA, CONTROLE "B", COM FCK 20 MPA, BRITA Nº (1 E 2), CONSISTÊNCIA PARA VIBRAÇÃO (FABRICAÇÃO)</v>
          </cell>
          <cell r="C10163" t="str">
            <v>m3</v>
          </cell>
          <cell r="D10163">
            <v>545.23</v>
          </cell>
        </row>
        <row r="10164">
          <cell r="A10164" t="str">
            <v>ED-48318</v>
          </cell>
          <cell r="B10164" t="str">
            <v>CONCRETO ESTRUTURAL, PREPARADO EM OBRA COM BETONEIRA, CONTROLE "B", COM FCK 25 MPA, BRITA Nº (1 E 2), CONSISTÊNCIA PARA VIBRAÇÃO (FABRICAÇÃO)</v>
          </cell>
          <cell r="C10164" t="str">
            <v>m3</v>
          </cell>
          <cell r="D10164">
            <v>565.7</v>
          </cell>
        </row>
        <row r="10165">
          <cell r="A10165" t="str">
            <v>ED-48311</v>
          </cell>
          <cell r="B10165" t="str">
            <v>CONCRETO MAGRO, TRAÇO 1:3:6, PREPARADO EM OBRA COM BETONEIRA, SEM FUNÇÃO ESTRUTURAL</v>
          </cell>
          <cell r="C10165" t="str">
            <v>m3</v>
          </cell>
          <cell r="D10165">
            <v>421.73</v>
          </cell>
        </row>
        <row r="10166">
          <cell r="A10166" t="str">
            <v>ED-48310</v>
          </cell>
          <cell r="B10166" t="str">
            <v>CONCRETO MAGRO, TRAÇO 1:4:8, PREPARADO EM OBRA COM BETONEIRA, SEM FUNÇÃO ESTRUTURAL</v>
          </cell>
          <cell r="C10166" t="str">
            <v>m3</v>
          </cell>
          <cell r="D10166">
            <v>396.34</v>
          </cell>
        </row>
        <row r="10167">
          <cell r="A10167" t="str">
            <v>ED-8493</v>
          </cell>
          <cell r="B10167" t="str">
            <v>CONCRETO NÃO ESTRUTURAL, PREPARADO EM OBRA COM BETONEIRA, CONTROLE "A", COM FCK 15 MPA, BRITA Nº (1), CONSISTÊNCIA PARA VIBRAÇÃO (FABRICAÇÃO)</v>
          </cell>
          <cell r="C10167" t="str">
            <v>m3</v>
          </cell>
          <cell r="D10167">
            <v>514.24</v>
          </cell>
        </row>
        <row r="10168">
          <cell r="A10168" t="str">
            <v>ED-8485</v>
          </cell>
          <cell r="B10168" t="str">
            <v>CONCRETO NÃO ESTRUTURAL, PREPARADO EM OBRA COM BETONEIRA, CONTROLE "A", COM FCK 15 MPA, BRITA Nº (1 E 2), CONSISTÊNCIA PARA VIBRAÇÃO (FABRICAÇÃO)</v>
          </cell>
          <cell r="C10168" t="str">
            <v>m3</v>
          </cell>
          <cell r="D10168">
            <v>508.13</v>
          </cell>
        </row>
        <row r="10169">
          <cell r="A10169" t="str">
            <v>ED-48313</v>
          </cell>
          <cell r="B10169" t="str">
            <v>CONCRETO NÃO ESTRUTURAL, PREPARADO EM OBRA COM BETONEIRA, CONTROLE "B", COM FCK 10 MPA, BRITA Nº (1 E 2), CONSISTÊNCIA PARA VIBRAÇÃO (FABRICAÇÃO)</v>
          </cell>
          <cell r="C10169" t="str">
            <v>m3</v>
          </cell>
          <cell r="D10169">
            <v>487.91</v>
          </cell>
        </row>
        <row r="10170">
          <cell r="A10170" t="str">
            <v>ED-48314</v>
          </cell>
          <cell r="B10170" t="str">
            <v>CONCRETO NÃO ESTRUTURAL, PREPARADO EM OBRA COM BETONEIRA, CONTROLE "B", COM FCK 13,5 MPA, BRITA Nº (1 E 2), CONSISTÊNCIA PARA VIBRAÇÃO (FABRICAÇÃO)</v>
          </cell>
          <cell r="C10170" t="str">
            <v>m3</v>
          </cell>
          <cell r="D10170">
            <v>508.97</v>
          </cell>
        </row>
        <row r="10171">
          <cell r="A10171" t="str">
            <v>ED-48315</v>
          </cell>
          <cell r="B10171" t="str">
            <v>CONCRETO NÃO ESTRUTURAL, PREPARADO EM OBRA COM BETONEIRA, CONTROLE "B", COM FCK 15 MPA, BRITA Nº (1 E 2), CONSISTÊNCIA PARA VIBRAÇÃO (FABRICAÇÃO)</v>
          </cell>
          <cell r="C10171" t="str">
            <v>m3</v>
          </cell>
          <cell r="D10171">
            <v>517.09</v>
          </cell>
        </row>
        <row r="10172">
          <cell r="A10172" t="str">
            <v>ED-48316</v>
          </cell>
          <cell r="B10172" t="str">
            <v>CONCRETO NÃO ESTRUTURAL, PREPARADO EM OBRA COM BETONEIRA, CONTROLE "B", COM FCK 18 MPA, BRITA Nº (1 E 2), CONSISTÊNCIA PARA VIBRAÇÃO (FABRICAÇÃO)</v>
          </cell>
          <cell r="C10172" t="str">
            <v>m3</v>
          </cell>
          <cell r="D10172">
            <v>533.83</v>
          </cell>
        </row>
        <row r="10173">
          <cell r="A10173" t="str">
            <v>ED-48312</v>
          </cell>
          <cell r="B10173" t="str">
            <v>CONCRETO NÃO ESTRUTURAL, PREPARADO EM OBRA COM BETONEIRA, CONTROLE "B", COM FCK 9 MPA, BRITA Nº (1 E 2), CONSISTÊNCIA PARA VIBRAÇÃO (FABRICAÇÃO)</v>
          </cell>
          <cell r="C10173" t="str">
            <v>m3</v>
          </cell>
          <cell r="D10173">
            <v>481.77</v>
          </cell>
        </row>
        <row r="10174">
          <cell r="A10174" t="str">
            <v>ED-8562</v>
          </cell>
          <cell r="B10174" t="str">
            <v>FORMA PARA VIGA-CINTA/BLOCO COM CHAPA DE COMPENSADO PLASTIFICADO, ESP. 12MM (DESMONTAGEM)</v>
          </cell>
          <cell r="C10174" t="str">
            <v>m2</v>
          </cell>
          <cell r="D10174">
            <v>6.83</v>
          </cell>
        </row>
        <row r="10175">
          <cell r="A10175" t="str">
            <v>ED-8560</v>
          </cell>
          <cell r="B10175" t="str">
            <v>FORMA PARA VIGA-CINTA/BLOCO COM CHAPA DE COMPENSADO PLASTIFICADO, ESP. 12MM (FABRICAÇÃO)</v>
          </cell>
          <cell r="C10175" t="str">
            <v>m2</v>
          </cell>
          <cell r="D10175">
            <v>143.34</v>
          </cell>
        </row>
        <row r="10176">
          <cell r="A10176" t="str">
            <v>ED-8561</v>
          </cell>
          <cell r="B10176" t="str">
            <v>FORMA PARA VIGA-CINTA/BLOCO COM CHAPA DE COMPENSADO PLASTIFICADO, ESP. 12MM (MONTAGEM)</v>
          </cell>
          <cell r="C10176" t="str">
            <v>m2</v>
          </cell>
          <cell r="D10176">
            <v>18.71</v>
          </cell>
        </row>
        <row r="10177">
          <cell r="A10177" t="str">
            <v>ED-8569</v>
          </cell>
          <cell r="B10177" t="str">
            <v>FORMA PARA VIGA-CINTA/BLOCO COM CHAPA DE COMPENSADO RESINADO, ESP. 12MM (DESMONTAGEM)</v>
          </cell>
          <cell r="C10177" t="str">
            <v>m2</v>
          </cell>
          <cell r="D10177">
            <v>6.83</v>
          </cell>
        </row>
        <row r="10178">
          <cell r="A10178" t="str">
            <v>ED-8567</v>
          </cell>
          <cell r="B10178" t="str">
            <v>FORMA PARA VIGA-CINTA/BLOCO COM CHAPA DE COMPENSADO RESINADO, ESP. 12MM (FABRICAÇÃO)</v>
          </cell>
          <cell r="C10178" t="str">
            <v>m2</v>
          </cell>
          <cell r="D10178">
            <v>115.38</v>
          </cell>
        </row>
        <row r="10179">
          <cell r="A10179" t="str">
            <v>ED-8568</v>
          </cell>
          <cell r="B10179" t="str">
            <v>FORMA PARA VIGA-CINTA/BLOCO COM CHAPA DE COMPENSADO RESINADO, ESP. 12MM (MONTAGEM)</v>
          </cell>
          <cell r="C10179" t="str">
            <v>m2</v>
          </cell>
          <cell r="D10179">
            <v>18.71</v>
          </cell>
        </row>
        <row r="10180">
          <cell r="A10180" t="str">
            <v>ED-8565</v>
          </cell>
          <cell r="B10180" t="str">
            <v>FORMA PARA VIGA-CINTA/BLOCO DE MADEIRA COM TÁBUA E SARRAFO (DESMONTAGEM)</v>
          </cell>
          <cell r="C10180" t="str">
            <v>m2</v>
          </cell>
          <cell r="D10180">
            <v>7.54</v>
          </cell>
        </row>
        <row r="10181">
          <cell r="A10181" t="str">
            <v>ED-8563</v>
          </cell>
          <cell r="B10181" t="str">
            <v>FORMA PARA VIGA-CINTA/BLOCO DE MADEIRA COM TÁBUA E SARRAFO (FABRICAÇÃO)</v>
          </cell>
          <cell r="C10181" t="str">
            <v>m2</v>
          </cell>
          <cell r="D10181">
            <v>93.43</v>
          </cell>
        </row>
        <row r="10182">
          <cell r="A10182" t="str">
            <v>ED-8564</v>
          </cell>
          <cell r="B10182" t="str">
            <v>FORMA PARA VIGA-CINTA/BLOCO DE MADEIRA COM TÁBUA E SARRAFO (MONTAGEM)</v>
          </cell>
          <cell r="C10182" t="str">
            <v>m2</v>
          </cell>
          <cell r="D10182">
            <v>24.01</v>
          </cell>
        </row>
        <row r="10183">
          <cell r="A10183" t="str">
            <v>ED-48323</v>
          </cell>
          <cell r="B10183" t="str">
            <v>LAJE PRÉ-MOLDADA D = 8 CM, CONCRETO 1:2:4 COM ARMAÇÃO E FORMA RESINADA</v>
          </cell>
          <cell r="C10183" t="str">
            <v>m2</v>
          </cell>
          <cell r="D10183">
            <v>178.26</v>
          </cell>
        </row>
        <row r="10184">
          <cell r="A10184" t="str">
            <v>ED-48322</v>
          </cell>
          <cell r="B10184" t="str">
            <v>LAJE SOBRE O SOLO, D = 8 CM, CONCRETO 1:3:6, CIMENTO, AREIA E BRITA</v>
          </cell>
          <cell r="C10184" t="str">
            <v>m2</v>
          </cell>
          <cell r="D10184">
            <v>54.32</v>
          </cell>
        </row>
        <row r="10185">
          <cell r="A10185" t="str">
            <v>ED-8504</v>
          </cell>
          <cell r="B10185" t="str">
            <v>LANÇAMENTO DE CONCRETO EM ESTRUTURA, INCLUSIVE TRANSPORTE ATÉ O LOCAL DE APLICAÇÃO, EXCLUSIVE APLICAÇÃO</v>
          </cell>
          <cell r="C10185" t="str">
            <v>m3</v>
          </cell>
          <cell r="D10185">
            <v>81.56</v>
          </cell>
        </row>
        <row r="10186">
          <cell r="A10186" t="str">
            <v>ED-8503</v>
          </cell>
          <cell r="B10186" t="str">
            <v>LANÇAMENTO DE CONCRETO EM FUNDAÇÃO, INCLUSIVE TRANSPORTE ATÉ O LOCAL DE APLICAÇÃO, EXCLUSIVE APLICAÇÃO</v>
          </cell>
          <cell r="C10186" t="str">
            <v>m3</v>
          </cell>
          <cell r="D10186">
            <v>64.08</v>
          </cell>
        </row>
        <row r="10187">
          <cell r="A10187" t="str">
            <v>ED-48328</v>
          </cell>
          <cell r="B10187" t="str">
            <v>LIXAMENTO DE SUPERFÍCIE DE CONCRETO manual para preparação e conservação</v>
          </cell>
          <cell r="C10187" t="str">
            <v>m2</v>
          </cell>
          <cell r="D10187">
            <v>10.44</v>
          </cell>
        </row>
        <row r="10188">
          <cell r="A10188" t="str">
            <v>ED-48332</v>
          </cell>
          <cell r="B10188" t="str">
            <v>PINGADEIRA COM DIMENSÃO (20X5)CM, MOLDADO "IN-LOCO", EM CONCRETO NÃO ESTRUTURAL, PREPARADO EM OBRA COM BETONEIRA, COM FCK 15MPA, INCLUSIVE LANÇAMENTO, ADENSAMENTO, ACABAMENTO E ARMAÇÃO</v>
          </cell>
          <cell r="C10188" t="str">
            <v>m</v>
          </cell>
          <cell r="D10188">
            <v>19.66</v>
          </cell>
        </row>
        <row r="10189">
          <cell r="A10189" t="str">
            <v>ED-48329</v>
          </cell>
          <cell r="B10189" t="str">
            <v>PINTURA ESMALTE EM POSTES OU TUBULAÇÕES 2 DEMÃO</v>
          </cell>
          <cell r="C10189" t="str">
            <v>m</v>
          </cell>
          <cell r="D10189">
            <v>7.53</v>
          </cell>
        </row>
        <row r="10190">
          <cell r="A10190" t="str">
            <v>ED-48331</v>
          </cell>
          <cell r="B10190" t="str">
            <v>PLACA DE CONCRETO ARMADO D = 5 CM, PRÉ MOLDADA</v>
          </cell>
          <cell r="C10190" t="str">
            <v>m2</v>
          </cell>
          <cell r="D10190">
            <v>203.67</v>
          </cell>
        </row>
        <row r="10191">
          <cell r="A10191" t="str">
            <v>ED-48330</v>
          </cell>
          <cell r="B10191" t="str">
            <v>PLACA DE CONCRETO ARMADO D = 8 CM, PRÉ MOLDADA</v>
          </cell>
          <cell r="C10191" t="str">
            <v>m2</v>
          </cell>
          <cell r="D10191">
            <v>239.06</v>
          </cell>
        </row>
        <row r="10192">
          <cell r="A10192" t="str">
            <v>ED-48333</v>
          </cell>
          <cell r="B10192" t="str">
            <v>TAMPA DE CONCRETO PARA CAIXA DE INSPEÇÃO EM ALVENARIA E = 8 CM</v>
          </cell>
          <cell r="C10192" t="str">
            <v>m2</v>
          </cell>
          <cell r="D10192">
            <v>178.26</v>
          </cell>
        </row>
        <row r="10193">
          <cell r="A10193" t="str">
            <v>ED-48334</v>
          </cell>
          <cell r="B10193" t="str">
            <v>TAMPA EM CONCRETO COM FCK 15MPA, MOLDADA IN LOCO, PARA CANALETA COM LARGURA 30CM, ESP. 8CM, INCLUSIVE ARMAÇÃO CA-50 DIÂMETRO (6,3MM)</v>
          </cell>
          <cell r="C10193" t="str">
            <v>m</v>
          </cell>
          <cell r="D10193">
            <v>44.58</v>
          </cell>
        </row>
        <row r="10194">
          <cell r="A10194" t="str">
            <v>ED-48325</v>
          </cell>
          <cell r="B10194" t="str">
            <v>TRANSPORTE, LANÇAMENTO E ADENSAMENTO E ACABAMENTO DE CONCRETO EM ESTRUTURA</v>
          </cell>
          <cell r="C10194" t="str">
            <v>m3</v>
          </cell>
          <cell r="D10194">
            <v>126.37</v>
          </cell>
        </row>
        <row r="10195">
          <cell r="A10195" t="str">
            <v>ED-48324</v>
          </cell>
          <cell r="B10195" t="str">
            <v>TRANSPORTE, LANÇAMENTO E ADENSAMENTO E ACABAMENTO DE CONCRETO EM FUNDAÇÃO/RADIER</v>
          </cell>
          <cell r="C10195" t="str">
            <v>m3</v>
          </cell>
          <cell r="D10195">
            <v>99.34</v>
          </cell>
        </row>
        <row r="10196">
          <cell r="A10196" t="str">
            <v>ED-48336</v>
          </cell>
          <cell r="B10196" t="str">
            <v>VIGA 0,10 A 0,20 M DE LARGURA, CONCRETO 1:2:4 COM ARMAÇÃO E FORMA RESINADA</v>
          </cell>
          <cell r="C10196" t="str">
            <v>m3</v>
          </cell>
          <cell r="D10196">
            <v>2342.47</v>
          </cell>
        </row>
        <row r="10197">
          <cell r="A10197" t="str">
            <v>ED-50360</v>
          </cell>
          <cell r="B10197" t="str">
            <v>AJUDANTE DE ARMADOR COM ENCARGOS COMPLEMENTARES</v>
          </cell>
          <cell r="C10197" t="str">
            <v>hora</v>
          </cell>
          <cell r="D10197">
            <v>18.4</v>
          </cell>
        </row>
        <row r="10198">
          <cell r="A10198" t="str">
            <v>ED-50363</v>
          </cell>
          <cell r="B10198" t="str">
            <v>AJUDANTE DE BOMBEIRO/ENCANADOR COM ENCARGOS COMPLEMENTARES</v>
          </cell>
          <cell r="C10198" t="str">
            <v>hora</v>
          </cell>
          <cell r="D10198">
            <v>19.54</v>
          </cell>
        </row>
        <row r="10199">
          <cell r="A10199" t="str">
            <v>ED-50361</v>
          </cell>
          <cell r="B10199" t="str">
            <v>AJUDANTE DE CARPINTEIRO COM ENCARGOS COMPLEMENTARES</v>
          </cell>
          <cell r="C10199" t="str">
            <v>hora</v>
          </cell>
          <cell r="D10199">
            <v>19.96</v>
          </cell>
        </row>
        <row r="10200">
          <cell r="A10200" t="str">
            <v>ED-50362</v>
          </cell>
          <cell r="B10200" t="str">
            <v>AJUDANTE DE ELETRICISTA COM ENCARGOS COMPLEMENTARES</v>
          </cell>
          <cell r="C10200" t="str">
            <v>hora</v>
          </cell>
          <cell r="D10200">
            <v>20.37</v>
          </cell>
        </row>
        <row r="10201">
          <cell r="A10201" t="str">
            <v>ED-50365</v>
          </cell>
          <cell r="B10201" t="str">
            <v>AJUDANTE DE PINTOR COM ENCARGOS COMPLEMENTARES</v>
          </cell>
          <cell r="C10201" t="str">
            <v>hora</v>
          </cell>
          <cell r="D10201">
            <v>21.23</v>
          </cell>
        </row>
        <row r="10202">
          <cell r="A10202" t="str">
            <v>ED-50364</v>
          </cell>
          <cell r="B10202" t="str">
            <v>AJUDANTE DE TELHADISTA COM ENCARGOS COMPLEMENTARES</v>
          </cell>
          <cell r="C10202" t="str">
            <v>hora</v>
          </cell>
          <cell r="D10202">
            <v>19.96</v>
          </cell>
        </row>
        <row r="10203">
          <cell r="A10203" t="str">
            <v>ED-50366</v>
          </cell>
          <cell r="B10203" t="str">
            <v>AJUDANTE ESPECIALIZADO COM ENCARGOS COMPLEMENTARES</v>
          </cell>
          <cell r="C10203" t="str">
            <v>hora</v>
          </cell>
          <cell r="D10203">
            <v>19.92</v>
          </cell>
        </row>
        <row r="10204">
          <cell r="A10204" t="str">
            <v>ED-52306</v>
          </cell>
          <cell r="B10204" t="str">
            <v>AJUDANTE IMPERMEABILIZADOR COM ENCARGOS COMPLEMENTARES</v>
          </cell>
          <cell r="C10204" t="str">
            <v>hora</v>
          </cell>
          <cell r="D10204">
            <v>18.02</v>
          </cell>
        </row>
        <row r="10205">
          <cell r="A10205" t="str">
            <v>ED-21774</v>
          </cell>
          <cell r="B10205" t="str">
            <v>ALMOXARIFE COM ENCARGOS COMPLEMENTARES</v>
          </cell>
          <cell r="C10205" t="str">
            <v>mês</v>
          </cell>
          <cell r="D10205">
            <v>3870.52</v>
          </cell>
        </row>
        <row r="10206">
          <cell r="A10206" t="str">
            <v>ED-21779</v>
          </cell>
          <cell r="B10206" t="str">
            <v>APONTADOR OU APROPRIADOR DE MAO DE OBRA COM ENCARGOS COMPLEMENTARES</v>
          </cell>
          <cell r="C10206" t="str">
            <v>mês</v>
          </cell>
          <cell r="D10206">
            <v>3435.24</v>
          </cell>
        </row>
        <row r="10207">
          <cell r="A10207" t="str">
            <v>ED-50375</v>
          </cell>
          <cell r="B10207" t="str">
            <v>ARMADOR COM ENCARGOS COMPLEMENTARES</v>
          </cell>
          <cell r="C10207" t="str">
            <v>hora</v>
          </cell>
          <cell r="D10207">
            <v>24.98</v>
          </cell>
        </row>
        <row r="10208">
          <cell r="A10208" t="str">
            <v>ED-21775</v>
          </cell>
          <cell r="B10208" t="str">
            <v>AUXILIAR DE ALMOXARIFE COM ENCARGOS COMPLEMENTARES</v>
          </cell>
          <cell r="C10208" t="str">
            <v>mês</v>
          </cell>
          <cell r="D10208">
            <v>2992.73</v>
          </cell>
        </row>
        <row r="10209">
          <cell r="A10209" t="str">
            <v>ED-28562</v>
          </cell>
          <cell r="B10209" t="str">
            <v>AUXILIAR DE TOPÓGRAFO COM ENCARGOS COMPLEMENTARES</v>
          </cell>
          <cell r="C10209" t="str">
            <v>hora</v>
          </cell>
          <cell r="D10209">
            <v>19.2</v>
          </cell>
        </row>
        <row r="10210">
          <cell r="A10210" t="str">
            <v>ED-50369</v>
          </cell>
          <cell r="B10210" t="str">
            <v>AZULEJISTA COM ENCARGOS COMPLEMENTARES</v>
          </cell>
          <cell r="C10210" t="str">
            <v>hora</v>
          </cell>
          <cell r="D10210">
            <v>26.73</v>
          </cell>
        </row>
        <row r="10211">
          <cell r="A10211" t="str">
            <v>ED-50374</v>
          </cell>
          <cell r="B10211" t="str">
            <v>BOMBEIRO/ENCANADOR COM ENCARGOS COMPLEMENTARES</v>
          </cell>
          <cell r="C10211" t="str">
            <v>hora</v>
          </cell>
          <cell r="D10211">
            <v>24.52</v>
          </cell>
        </row>
        <row r="10212">
          <cell r="A10212" t="str">
            <v>ED-50370</v>
          </cell>
          <cell r="B10212" t="str">
            <v>CALCETEIRO COM ENCARGOS COMPLEMENTARES</v>
          </cell>
          <cell r="C10212" t="str">
            <v>hora</v>
          </cell>
          <cell r="D10212">
            <v>19.23</v>
          </cell>
        </row>
        <row r="10213">
          <cell r="A10213" t="str">
            <v>ED-50371</v>
          </cell>
          <cell r="B10213" t="str">
            <v>CARPINTEIRO DE ESQUADRIA COM ENCARGOS COMPLEMENTARES</v>
          </cell>
          <cell r="C10213" t="str">
            <v>hora</v>
          </cell>
          <cell r="D10213">
            <v>28.11</v>
          </cell>
        </row>
        <row r="10214">
          <cell r="A10214" t="str">
            <v>ED-50372</v>
          </cell>
          <cell r="B10214" t="str">
            <v>CARPINTEIRO DE FORMA COM ENCARGOS COMPLEMENTARES</v>
          </cell>
          <cell r="C10214" t="str">
            <v>hora</v>
          </cell>
          <cell r="D10214">
            <v>24.86</v>
          </cell>
        </row>
        <row r="10215">
          <cell r="A10215" t="str">
            <v>ED-50373</v>
          </cell>
          <cell r="B10215" t="str">
            <v>ELETRICISTA COM ENCARGOS COMPLEMENTARES</v>
          </cell>
          <cell r="C10215" t="str">
            <v>hora</v>
          </cell>
          <cell r="D10215">
            <v>25.42</v>
          </cell>
        </row>
        <row r="10216">
          <cell r="A10216" t="str">
            <v>ED-21776</v>
          </cell>
          <cell r="B10216" t="str">
            <v>ENCARREGADO GERAL DE OBRAS COM ENCARGOS COMPLEMENTARES</v>
          </cell>
          <cell r="C10216" t="str">
            <v>mês</v>
          </cell>
          <cell r="D10216">
            <v>8200.28</v>
          </cell>
        </row>
        <row r="10217">
          <cell r="A10217" t="str">
            <v>ED-21769</v>
          </cell>
          <cell r="B10217" t="str">
            <v>ENGENHEIRO CIVIL DE OBRA JÚNIOR COM ENCARGOS COMPLEMENTARES</v>
          </cell>
          <cell r="C10217" t="str">
            <v>mês</v>
          </cell>
          <cell r="D10217">
            <v>18299.18</v>
          </cell>
        </row>
        <row r="10218">
          <cell r="A10218" t="str">
            <v>ED-21770</v>
          </cell>
          <cell r="B10218" t="str">
            <v>ENGENHEIRO CIVIL DE OBRA PLENO COM ENCARGOS COMPLEMENTARES</v>
          </cell>
          <cell r="C10218" t="str">
            <v>mês</v>
          </cell>
          <cell r="D10218">
            <v>20788.22</v>
          </cell>
        </row>
        <row r="10219">
          <cell r="A10219" t="str">
            <v>ED-21771</v>
          </cell>
          <cell r="B10219" t="str">
            <v>ENGENHEIRO CIVIL DE OBRA SÊNIOR COM ENCARGOS COMPLEMENTARES</v>
          </cell>
          <cell r="C10219" t="str">
            <v>mês</v>
          </cell>
          <cell r="D10219">
            <v>28310.65</v>
          </cell>
        </row>
        <row r="10220">
          <cell r="A10220" t="str">
            <v>ED-21772</v>
          </cell>
          <cell r="B10220" t="str">
            <v>ENGENHEIRO ELETRICISTA/MECÂNICO COM ENCARGOS COMPLEMENTARES</v>
          </cell>
          <cell r="C10220" t="str">
            <v>mês</v>
          </cell>
          <cell r="D10220">
            <v>18535.91</v>
          </cell>
        </row>
        <row r="10221">
          <cell r="A10221" t="str">
            <v>ED-21773</v>
          </cell>
          <cell r="B10221" t="str">
            <v>ENGENHEIRO SANITARISTA COM ENCARGOS COMPLEMENTARES</v>
          </cell>
          <cell r="C10221" t="str">
            <v>mês</v>
          </cell>
          <cell r="D10221">
            <v>14314.79</v>
          </cell>
        </row>
        <row r="10222">
          <cell r="A10222" t="str">
            <v>ED-50387</v>
          </cell>
          <cell r="B10222" t="str">
            <v>ESTUCADOR COM ENCARGOS COMPLEMENTARES</v>
          </cell>
          <cell r="C10222" t="str">
            <v>hora</v>
          </cell>
          <cell r="D10222">
            <v>25.14</v>
          </cell>
        </row>
        <row r="10223">
          <cell r="A10223" t="str">
            <v>ED-50376</v>
          </cell>
          <cell r="B10223" t="str">
            <v>GESSEIRO COM ENCARGOS COMPLEMENTARES</v>
          </cell>
          <cell r="C10223" t="str">
            <v>hora</v>
          </cell>
          <cell r="D10223">
            <v>25.57</v>
          </cell>
        </row>
        <row r="10224">
          <cell r="A10224" t="str">
            <v>ED-50377</v>
          </cell>
          <cell r="B10224" t="str">
            <v>GRANITEIRO/MARMORISTA COM ENCARGOS COMPLEMENTARES</v>
          </cell>
          <cell r="C10224" t="str">
            <v>hora</v>
          </cell>
          <cell r="D10224">
            <v>26.24</v>
          </cell>
        </row>
        <row r="10225">
          <cell r="A10225" t="str">
            <v>ED-52307</v>
          </cell>
          <cell r="B10225" t="str">
            <v>IMPERMEABILIZADOR COM ENCARGOS COMPLEMENTARES</v>
          </cell>
          <cell r="C10225" t="str">
            <v>hora</v>
          </cell>
          <cell r="D10225">
            <v>25.14</v>
          </cell>
        </row>
        <row r="10226">
          <cell r="A10226" t="str">
            <v>ED-50378</v>
          </cell>
          <cell r="B10226" t="str">
            <v>JARDINEIRO COM ENCARGOS COMPLEMENTARES</v>
          </cell>
          <cell r="C10226" t="str">
            <v>hora</v>
          </cell>
          <cell r="D10226">
            <v>22.22</v>
          </cell>
        </row>
        <row r="10227">
          <cell r="A10227" t="str">
            <v>ED-50379</v>
          </cell>
          <cell r="B10227" t="str">
            <v>LADRILHISTA COM ENCARGOS COMPLEMENTARES</v>
          </cell>
          <cell r="C10227" t="str">
            <v>hora</v>
          </cell>
          <cell r="D10227">
            <v>26.73</v>
          </cell>
        </row>
        <row r="10228">
          <cell r="A10228" t="str">
            <v>ED-50388</v>
          </cell>
          <cell r="B10228" t="str">
            <v>MARCENEIRO COM ENCARGOS COMPLEMENTARES</v>
          </cell>
          <cell r="C10228" t="str">
            <v>hora</v>
          </cell>
          <cell r="D10228">
            <v>24.93</v>
          </cell>
        </row>
        <row r="10229">
          <cell r="A10229" t="str">
            <v>ED-21778</v>
          </cell>
          <cell r="B10229" t="str">
            <v>MESTRE DE OBRAS COM ENCARGOS COMPLEMENTARES</v>
          </cell>
          <cell r="C10229" t="str">
            <v>mês</v>
          </cell>
          <cell r="D10229">
            <v>13133.21</v>
          </cell>
        </row>
        <row r="10230">
          <cell r="A10230" t="str">
            <v>ED-50380</v>
          </cell>
          <cell r="B10230" t="str">
            <v>MONTADOR COM ENCARGOS COMPLEMENTARES</v>
          </cell>
          <cell r="C10230" t="str">
            <v>hora</v>
          </cell>
          <cell r="D10230">
            <v>25.99</v>
          </cell>
        </row>
        <row r="10231">
          <cell r="A10231" t="str">
            <v>ED-8501</v>
          </cell>
          <cell r="B10231" t="str">
            <v>OPERADOR DE BETONEIRA ESTACIONÁRIA COM ENCARGOS COMPLEMENTARES</v>
          </cell>
          <cell r="C10231" t="str">
            <v>hora</v>
          </cell>
          <cell r="D10231">
            <v>23.44</v>
          </cell>
        </row>
        <row r="10232">
          <cell r="A10232" t="str">
            <v>ED-50381</v>
          </cell>
          <cell r="B10232" t="str">
            <v>PEDREIRO COM ENCARGOS COMPLEMENTARES</v>
          </cell>
          <cell r="C10232" t="str">
            <v>hora</v>
          </cell>
          <cell r="D10232">
            <v>25.14</v>
          </cell>
        </row>
        <row r="10233">
          <cell r="A10233" t="str">
            <v>ED-50382</v>
          </cell>
          <cell r="B10233" t="str">
            <v>PINTOR COM ENCARGOS COMPLEMENTARES</v>
          </cell>
          <cell r="C10233" t="str">
            <v>hora</v>
          </cell>
          <cell r="D10233">
            <v>26.18</v>
          </cell>
        </row>
        <row r="10234">
          <cell r="A10234" t="str">
            <v>ED-50383</v>
          </cell>
          <cell r="B10234" t="str">
            <v>POCEIRO COM ENCARGOS COMPLEMENTARES</v>
          </cell>
          <cell r="C10234" t="str">
            <v>hora</v>
          </cell>
          <cell r="D10234">
            <v>24.67</v>
          </cell>
        </row>
        <row r="10235">
          <cell r="A10235" t="str">
            <v>ED-50384</v>
          </cell>
          <cell r="B10235" t="str">
            <v>RASPADOR COM ENCARGOS COMPLEMENTARES</v>
          </cell>
          <cell r="C10235" t="str">
            <v>hora</v>
          </cell>
          <cell r="D10235">
            <v>24.86</v>
          </cell>
        </row>
        <row r="10236">
          <cell r="A10236" t="str">
            <v>ED-7607</v>
          </cell>
          <cell r="B10236" t="str">
            <v>RASTELEIRO COM ENCARGOS COMPLEMENTARES</v>
          </cell>
          <cell r="C10236" t="str">
            <v>hora</v>
          </cell>
          <cell r="D10236">
            <v>21.53</v>
          </cell>
        </row>
        <row r="10237">
          <cell r="A10237" t="str">
            <v>ED-50368</v>
          </cell>
          <cell r="B10237" t="str">
            <v>REJUNTADOR COM ENCARGOS COMPLEMENTARES</v>
          </cell>
          <cell r="C10237" t="str">
            <v>hora</v>
          </cell>
          <cell r="D10237">
            <v>18.02</v>
          </cell>
        </row>
        <row r="10238">
          <cell r="A10238" t="str">
            <v>ED-7830</v>
          </cell>
          <cell r="B10238" t="str">
            <v>SERRALHEIRO COM ENCARGOS COMPLEMENTARES</v>
          </cell>
          <cell r="C10238" t="str">
            <v>hora</v>
          </cell>
          <cell r="D10238">
            <v>24.98</v>
          </cell>
        </row>
        <row r="10239">
          <cell r="A10239" t="str">
            <v>ED-50367</v>
          </cell>
          <cell r="B10239" t="str">
            <v>SERVENTE COM ENCARGOS COMPLEMENTARES</v>
          </cell>
          <cell r="C10239" t="str">
            <v>hora</v>
          </cell>
          <cell r="D10239">
            <v>18.02</v>
          </cell>
        </row>
        <row r="10240">
          <cell r="A10240" t="str">
            <v>ED-50385</v>
          </cell>
          <cell r="B10240" t="str">
            <v>TAQUEIRO COM ENCARGOS COMPLEMENTARES</v>
          </cell>
          <cell r="C10240" t="str">
            <v>hora</v>
          </cell>
          <cell r="D10240">
            <v>24.86</v>
          </cell>
        </row>
        <row r="10241">
          <cell r="A10241" t="str">
            <v>ED-21777</v>
          </cell>
          <cell r="B10241" t="str">
            <v>TÉCNICO EM SEGURANÇA DO TRABALHO COM ENCARGOS COMPLEMENTARES</v>
          </cell>
          <cell r="C10241" t="str">
            <v>mês</v>
          </cell>
          <cell r="D10241">
            <v>6188.26</v>
          </cell>
        </row>
        <row r="10242">
          <cell r="A10242" t="str">
            <v>ED-50386</v>
          </cell>
          <cell r="B10242" t="str">
            <v>TELHADISTA COM ENCARGOS COMPLEMENTARES</v>
          </cell>
          <cell r="C10242" t="str">
            <v>hora</v>
          </cell>
          <cell r="D10242">
            <v>24.6</v>
          </cell>
        </row>
        <row r="10243">
          <cell r="A10243" t="str">
            <v>ED-28561</v>
          </cell>
          <cell r="B10243" t="str">
            <v>TOPÓGRAFO COM ENCARGOS COMPLEMENTARES</v>
          </cell>
          <cell r="C10243" t="str">
            <v>hora</v>
          </cell>
          <cell r="D10243">
            <v>40.81</v>
          </cell>
        </row>
        <row r="10244">
          <cell r="A10244" t="str">
            <v>ED-9199</v>
          </cell>
          <cell r="B10244" t="str">
            <v>VIDRACEIRO COM ENCARGOS COMPLEMENTARES</v>
          </cell>
          <cell r="C10244" t="str">
            <v>hora</v>
          </cell>
          <cell r="D10244">
            <v>20.1</v>
          </cell>
        </row>
        <row r="10245">
          <cell r="A10245" t="str">
            <v>ED-21780</v>
          </cell>
          <cell r="B10245" t="str">
            <v>VIGIA NOTURNO COM ENCARGOS COMPLEMENTARES</v>
          </cell>
          <cell r="C10245" t="str">
            <v>mês</v>
          </cell>
          <cell r="D10245">
            <v>4099.04</v>
          </cell>
        </row>
        <row r="10246">
          <cell r="A10246" t="str">
            <v>RO-44617</v>
          </cell>
          <cell r="B10246" t="str">
            <v>Apoio Logístico - Veículo 1.0 Turbo ou similar, com motorista</v>
          </cell>
          <cell r="C10246" t="str">
            <v>km</v>
          </cell>
          <cell r="D10246">
            <v>2.65</v>
          </cell>
        </row>
        <row r="10247">
          <cell r="A10247" t="str">
            <v>RO-44124</v>
          </cell>
          <cell r="B10247" t="str">
            <v>Apoio Logístico - Veículo 1.0 Turbo ou similar, sem motorista</v>
          </cell>
          <cell r="C10247" t="str">
            <v>km</v>
          </cell>
          <cell r="D10247">
            <v>1.46</v>
          </cell>
        </row>
        <row r="10248">
          <cell r="A10248" t="str">
            <v>RO-40239</v>
          </cell>
          <cell r="B10248" t="str">
            <v>Apiloamento de fundo de valas</v>
          </cell>
          <cell r="C10248" t="str">
            <v>m2</v>
          </cell>
          <cell r="D10248">
            <v>4.05</v>
          </cell>
        </row>
        <row r="10249">
          <cell r="A10249" t="str">
            <v>RO-40199</v>
          </cell>
          <cell r="B10249" t="str">
            <v>Carga, transporte e descarga de material de 1ª categoria, com caminhão. Distância média de transporte  de 201 a 400 m</v>
          </cell>
          <cell r="C10249" t="str">
            <v>m3</v>
          </cell>
          <cell r="D10249">
            <v>5.48</v>
          </cell>
        </row>
        <row r="10250">
          <cell r="A10250" t="str">
            <v>RO-40201</v>
          </cell>
          <cell r="B10250" t="str">
            <v>Carga, transporte e descarga de material de 1ª categoria, com caminhão. Distância média de transporte  de 601 a 800 m</v>
          </cell>
          <cell r="C10250" t="str">
            <v>m3</v>
          </cell>
          <cell r="D10250">
            <v>6.3</v>
          </cell>
        </row>
        <row r="10251">
          <cell r="A10251" t="str">
            <v>RO-40198</v>
          </cell>
          <cell r="B10251" t="str">
            <v>Carga, transporte e descarga de material de 1ª categoria, com caminhão. Distância média de transporte &lt;= 200 m</v>
          </cell>
          <cell r="C10251" t="str">
            <v>m3</v>
          </cell>
          <cell r="D10251">
            <v>4.75</v>
          </cell>
        </row>
        <row r="10252">
          <cell r="A10252" t="str">
            <v>RO-43681</v>
          </cell>
          <cell r="B10252" t="str">
            <v>Carga, transporte e descarga de material de 1ª categoria, com caminhão. Distância média de transporte de 2.001 a 2.500 m</v>
          </cell>
          <cell r="C10252" t="str">
            <v>m3</v>
          </cell>
          <cell r="D10252">
            <v>8.83</v>
          </cell>
        </row>
        <row r="10253">
          <cell r="A10253" t="str">
            <v>RO-40202</v>
          </cell>
          <cell r="B10253" t="str">
            <v>Carga, transporte e descarga de material de 1ª categoria, com caminhão. Distância média de transporte de 801 a 1.000 m</v>
          </cell>
          <cell r="C10253" t="str">
            <v>m3</v>
          </cell>
          <cell r="D10253">
            <v>6.85</v>
          </cell>
        </row>
        <row r="10254">
          <cell r="A10254" t="str">
            <v>RO-40200</v>
          </cell>
          <cell r="B10254" t="str">
            <v>Carga ,transporte e descarga de material de 1ª categoria, com caminhão. Distância média de transporte 401 a 600 m</v>
          </cell>
          <cell r="C10254" t="str">
            <v>m3</v>
          </cell>
          <cell r="D10254">
            <v>5.87</v>
          </cell>
        </row>
        <row r="10255">
          <cell r="A10255" t="str">
            <v>RO-42767</v>
          </cell>
          <cell r="B10255" t="str">
            <v>Carga, transporte e descarga de material de 1ª categoria, com caminhão.Distância média de transporte de 1.201 a 1.400 m</v>
          </cell>
          <cell r="C10255" t="str">
            <v>m3</v>
          </cell>
          <cell r="D10255">
            <v>7.42</v>
          </cell>
        </row>
        <row r="10256">
          <cell r="A10256" t="str">
            <v>RO-43901</v>
          </cell>
          <cell r="B10256" t="str">
            <v>Carga, transporte e descarga de material de 1ª categoria, com Caminhão.Distância média de transporte de 1.401 a 1.600 m</v>
          </cell>
          <cell r="C10256" t="str">
            <v>m3</v>
          </cell>
          <cell r="D10256">
            <v>7.67</v>
          </cell>
        </row>
        <row r="10257">
          <cell r="A10257" t="str">
            <v>RO-43902</v>
          </cell>
          <cell r="B10257" t="str">
            <v>Carga, transporte e descarga de material de 1ª categoria, com caminhão.Distância média de transporte de 1.601 a 1.800 m</v>
          </cell>
          <cell r="C10257" t="str">
            <v>m3</v>
          </cell>
          <cell r="D10257">
            <v>8.2</v>
          </cell>
        </row>
        <row r="10258">
          <cell r="A10258" t="str">
            <v>RO-43398</v>
          </cell>
          <cell r="B10258" t="str">
            <v>Carga, transporte e descarga de material de 1ª categoria, com caminhão.Distância média de transporte de 1.801 a 2.000 m</v>
          </cell>
          <cell r="C10258" t="str">
            <v>m3</v>
          </cell>
          <cell r="D10258">
            <v>8.41</v>
          </cell>
        </row>
        <row r="10259">
          <cell r="A10259" t="str">
            <v>RO-43886</v>
          </cell>
          <cell r="B10259" t="str">
            <v>Carga, transporte e descarga de material de 1ª categoria, com caminhão.Distância média de transporte de 2.501 a 3.000  m</v>
          </cell>
          <cell r="C10259" t="str">
            <v>m3</v>
          </cell>
          <cell r="D10259">
            <v>9.49</v>
          </cell>
        </row>
        <row r="10260">
          <cell r="A10260" t="str">
            <v>RO-43394</v>
          </cell>
          <cell r="B10260" t="str">
            <v>Carga, transporte e descarga de material de 1ª categoria, com caminhão.Distância média de transporte 1.001 a 1.200 m</v>
          </cell>
          <cell r="C10260" t="str">
            <v>m3</v>
          </cell>
          <cell r="D10260">
            <v>7.15</v>
          </cell>
        </row>
        <row r="10261">
          <cell r="A10261" t="str">
            <v>RO-40252</v>
          </cell>
          <cell r="B10261" t="str">
            <v>Compactação de aterro a 100% do proctor intermediário</v>
          </cell>
          <cell r="C10261" t="str">
            <v>m3</v>
          </cell>
          <cell r="D10261">
            <v>5.1</v>
          </cell>
        </row>
        <row r="10262">
          <cell r="A10262" t="str">
            <v>RO-40253</v>
          </cell>
          <cell r="B10262" t="str">
            <v>Compactação de aterro a 100% proctor internormal (150%proctor normal)</v>
          </cell>
          <cell r="C10262" t="str">
            <v>m3</v>
          </cell>
          <cell r="D10262">
            <v>4.95</v>
          </cell>
        </row>
        <row r="10263">
          <cell r="A10263" t="str">
            <v>RO-40251</v>
          </cell>
          <cell r="B10263" t="str">
            <v>Compactação de aterro a 100% proctor normal</v>
          </cell>
          <cell r="C10263" t="str">
            <v>m3</v>
          </cell>
          <cell r="D10263">
            <v>4.79</v>
          </cell>
        </row>
        <row r="10264">
          <cell r="A10264" t="str">
            <v>RO-40254</v>
          </cell>
          <cell r="B10264" t="str">
            <v>Compactação de aterro a 100% proctor normal com interferência de filtro vertical</v>
          </cell>
          <cell r="C10264" t="str">
            <v>m3</v>
          </cell>
          <cell r="D10264">
            <v>6.93</v>
          </cell>
        </row>
        <row r="10265">
          <cell r="A10265" t="str">
            <v>RO-40255</v>
          </cell>
          <cell r="B10265" t="str">
            <v>Compactação de aterro a 100% proctor normal, com interferência de solo envelopado</v>
          </cell>
          <cell r="C10265" t="str">
            <v>m3</v>
          </cell>
          <cell r="D10265">
            <v>5.7</v>
          </cell>
        </row>
        <row r="10266">
          <cell r="A10266" t="str">
            <v>RO-40249</v>
          </cell>
          <cell r="B10266" t="str">
            <v>Compactação de aterro a 95% proctor normal</v>
          </cell>
          <cell r="C10266" t="str">
            <v>m3</v>
          </cell>
          <cell r="D10266">
            <v>4.14</v>
          </cell>
        </row>
        <row r="10267">
          <cell r="A10267" t="str">
            <v>RO-40241</v>
          </cell>
          <cell r="B10267" t="str">
            <v>Compactação de bota-fora a 80% proctor normal</v>
          </cell>
          <cell r="C10267" t="str">
            <v>m3</v>
          </cell>
          <cell r="D10267">
            <v>3.37</v>
          </cell>
        </row>
        <row r="10268">
          <cell r="A10268" t="str">
            <v>RO-40238</v>
          </cell>
          <cell r="B10268" t="str">
            <v>Compactação manual de aterros</v>
          </cell>
          <cell r="C10268" t="str">
            <v>m3</v>
          </cell>
          <cell r="D10268">
            <v>25.69</v>
          </cell>
        </row>
        <row r="10269">
          <cell r="A10269" t="str">
            <v>RO-43420</v>
          </cell>
          <cell r="B10269" t="str">
            <v>Corte de árvore nativa com moto-serra   Ø &gt;= 0,30m - acima de 1.000 unidades (incluindo, desgalhamento, corte em toras e empilhamento)</v>
          </cell>
          <cell r="C10269" t="str">
            <v>U</v>
          </cell>
          <cell r="D10269">
            <v>35.35</v>
          </cell>
        </row>
        <row r="10270">
          <cell r="A10270" t="str">
            <v>RO-43419</v>
          </cell>
          <cell r="B10270" t="str">
            <v>Corte de árvore nativa com moto-serra  0,15m =&lt; Ø &lt; 0,30m - acima de 1.000 unidades (incluindo, desgalhamento, corte em toras e empilhamento)</v>
          </cell>
          <cell r="C10270" t="str">
            <v>U</v>
          </cell>
          <cell r="D10270">
            <v>24.74</v>
          </cell>
        </row>
        <row r="10271">
          <cell r="A10271" t="str">
            <v>RO-40108</v>
          </cell>
          <cell r="B10271" t="str">
            <v>Corte de árvore nativa com moto-serra  0,15m =&lt; Ø &lt; 0,30m - até 1.000 unidades (incluindo, desgalhamento, corte em toras e empilhamento)</v>
          </cell>
          <cell r="C10271" t="str">
            <v>U</v>
          </cell>
          <cell r="D10271">
            <v>33.04</v>
          </cell>
        </row>
        <row r="10272">
          <cell r="A10272" t="str">
            <v>RO-42488</v>
          </cell>
          <cell r="B10272" t="str">
            <v>Corte de árvore nativa com moto-serra Ø &gt;= 0,30m - até 1.000 unidades (incluindo, desgalhamento, corte em toras e empilhamento)</v>
          </cell>
          <cell r="C10272" t="str">
            <v>U</v>
          </cell>
          <cell r="D10272">
            <v>47.18</v>
          </cell>
        </row>
        <row r="10273">
          <cell r="A10273" t="str">
            <v>RO-40222</v>
          </cell>
          <cell r="B10273" t="str">
            <v>Demolição de muro de arrimo em gabião</v>
          </cell>
          <cell r="C10273" t="str">
            <v>m3</v>
          </cell>
          <cell r="D10273">
            <v>73.52</v>
          </cell>
        </row>
        <row r="10274">
          <cell r="A10274" t="str">
            <v>RO-43333</v>
          </cell>
          <cell r="B10274" t="str">
            <v>Desmatamento, destocamento e limpeza de árvores, arbustos e vegetação rasteira. (execução na espessura de até 30cm, incluindo remanejamento para fora da linha de offsets e acerto do material)</v>
          </cell>
          <cell r="C10274" t="str">
            <v>m2</v>
          </cell>
          <cell r="D10274">
            <v>0.48</v>
          </cell>
        </row>
        <row r="10275">
          <cell r="A10275" t="str">
            <v>RO-40229</v>
          </cell>
          <cell r="B10275" t="str">
            <v>Enrocamento de pedra de mão jogada (Execução incluindo o fornecimento de todos os materiais)</v>
          </cell>
          <cell r="C10275" t="str">
            <v>m3</v>
          </cell>
          <cell r="D10275">
            <v>113.95</v>
          </cell>
        </row>
        <row r="10276">
          <cell r="A10276" t="str">
            <v>RO-40242</v>
          </cell>
          <cell r="B10276" t="str">
            <v>Escalonamento de taludes de aterro</v>
          </cell>
          <cell r="C10276" t="str">
            <v>m3</v>
          </cell>
          <cell r="D10276">
            <v>6.77</v>
          </cell>
        </row>
        <row r="10277">
          <cell r="A10277" t="str">
            <v>RO-40137</v>
          </cell>
          <cell r="B10277" t="str">
            <v>Escavação, carga, descarga, espalhamento e transporte de material de  2ª categoria com motoscraper. Distância média de transporte  de 0 a 200 m</v>
          </cell>
          <cell r="C10277" t="str">
            <v>m3</v>
          </cell>
          <cell r="D10277">
            <v>10.11</v>
          </cell>
        </row>
        <row r="10278">
          <cell r="A10278" t="str">
            <v>RO-40138</v>
          </cell>
          <cell r="B10278" t="str">
            <v>Escavação, carga, descarga, espalhamento e transporte de material de  2ª categoria com motoscraper. Distância média de transporte  de 201 a 400 m</v>
          </cell>
          <cell r="C10278" t="str">
            <v>m3</v>
          </cell>
          <cell r="D10278">
            <v>11.41</v>
          </cell>
        </row>
        <row r="10279">
          <cell r="A10279" t="str">
            <v>RO-40140</v>
          </cell>
          <cell r="B10279" t="str">
            <v>Escavação, carga, descarga, espalhamento e transporte de material de  2ª categoria com motoscraper. Distância média de transporte  de 401 a 600 m</v>
          </cell>
          <cell r="C10279" t="str">
            <v>m3</v>
          </cell>
          <cell r="D10279">
            <v>12.26</v>
          </cell>
        </row>
        <row r="10280">
          <cell r="A10280" t="str">
            <v>RO-40143</v>
          </cell>
          <cell r="B10280" t="str">
            <v>Escavação, carga, descarga, espalhamento e transporte de material de  2ª categoria com motoscraper. Distância média de transporte  de 601 a 800 m</v>
          </cell>
          <cell r="C10280" t="str">
            <v>m3</v>
          </cell>
          <cell r="D10280">
            <v>13.5</v>
          </cell>
        </row>
        <row r="10281">
          <cell r="A10281" t="str">
            <v>RO-40144</v>
          </cell>
          <cell r="B10281" t="str">
            <v>Escavação, carga, descarga, espalhamento e transporte de material de  2ª categoria com motoscraper. Distância média de transporte  de 801 a 1.000 m</v>
          </cell>
          <cell r="C10281" t="str">
            <v>m3</v>
          </cell>
          <cell r="D10281">
            <v>14.16</v>
          </cell>
        </row>
        <row r="10282">
          <cell r="A10282" t="str">
            <v>RO-40148</v>
          </cell>
          <cell r="B10282" t="str">
            <v>Escavação, carga, descarga, espalhamento e transporte de material de 1ª categoria, com caminhão. Distância média de transporte  &lt;= 200 m</v>
          </cell>
          <cell r="C10282" t="str">
            <v>m3</v>
          </cell>
          <cell r="D10282">
            <v>5.47</v>
          </cell>
        </row>
        <row r="10283">
          <cell r="A10283" t="str">
            <v>RO-40153</v>
          </cell>
          <cell r="B10283" t="str">
            <v>Escavação, carga, descarga, espalhamento e transporte de material de 1ª categoria, com caminhão. Distância média de transporte  de 1.001 a 1.200 m</v>
          </cell>
          <cell r="C10283" t="str">
            <v>m3</v>
          </cell>
          <cell r="D10283">
            <v>8.29</v>
          </cell>
        </row>
        <row r="10284">
          <cell r="A10284" t="str">
            <v>RO-40154</v>
          </cell>
          <cell r="B10284" t="str">
            <v>Escavação, carga, descarga, espalhamento e transporte de material de 1ª categoria, com caminhão. Distância média de transporte  de 1.201 a 1.400 m</v>
          </cell>
          <cell r="C10284" t="str">
            <v>m3</v>
          </cell>
          <cell r="D10284">
            <v>8.61</v>
          </cell>
        </row>
        <row r="10285">
          <cell r="A10285" t="str">
            <v>RO-40155</v>
          </cell>
          <cell r="B10285" t="str">
            <v>Escavação, carga, descarga, espalhamento e transporte de material de 1ª categoria, com caminhão. Distância média de transporte  de 1.401 a 1.600 m</v>
          </cell>
          <cell r="C10285" t="str">
            <v>m3</v>
          </cell>
          <cell r="D10285">
            <v>9.25</v>
          </cell>
        </row>
        <row r="10286">
          <cell r="A10286" t="str">
            <v>RO-40156</v>
          </cell>
          <cell r="B10286" t="str">
            <v>Escavação, carga, descarga, espalhamento e transporte de material de 1ª categoria, com caminhão. Distância média de transporte  de 1.601 a 1.800 m</v>
          </cell>
          <cell r="C10286" t="str">
            <v>m3</v>
          </cell>
          <cell r="D10286">
            <v>9.52</v>
          </cell>
        </row>
        <row r="10287">
          <cell r="A10287" t="str">
            <v>RO-40157</v>
          </cell>
          <cell r="B10287" t="str">
            <v>Escavação, carga, descarga, espalhamento e transporte de material de 1ª categoria, com caminhão. Distância média de transporte  de 1.801 a 2.000 m</v>
          </cell>
          <cell r="C10287" t="str">
            <v>m3</v>
          </cell>
          <cell r="D10287">
            <v>9.77</v>
          </cell>
        </row>
        <row r="10288">
          <cell r="A10288" t="str">
            <v>RO-40158</v>
          </cell>
          <cell r="B10288" t="str">
            <v>Escavação, carga, descarga, espalhamento e transporte de material de 1ª categoria, com caminhão. Distância média de transporte  de 2.001 a 2.500 m</v>
          </cell>
          <cell r="C10288" t="str">
            <v>m3</v>
          </cell>
          <cell r="D10288">
            <v>10.27</v>
          </cell>
        </row>
        <row r="10289">
          <cell r="A10289" t="str">
            <v>RO-40149</v>
          </cell>
          <cell r="B10289" t="str">
            <v>Escavação, carga, descarga, espalhamento e transporte de material de 1ª categoria, com caminhão. Distância média de transporte  de 201 a 400 m</v>
          </cell>
          <cell r="C10289" t="str">
            <v>m3</v>
          </cell>
          <cell r="D10289">
            <v>6.32</v>
          </cell>
        </row>
        <row r="10290">
          <cell r="A10290" t="str">
            <v>RO-40159</v>
          </cell>
          <cell r="B10290" t="str">
            <v>Escavação, carga, descarga, espalhamento e transporte de material de 1ª categoria, com caminhão. Distância média de transporte  de 2.501 a 3.000 m</v>
          </cell>
          <cell r="C10290" t="str">
            <v>m3</v>
          </cell>
          <cell r="D10290">
            <v>11.04</v>
          </cell>
        </row>
        <row r="10291">
          <cell r="A10291" t="str">
            <v>RO-40160</v>
          </cell>
          <cell r="B10291" t="str">
            <v>Escavação, carga, descarga, espalhamento e transporte de material de 1ª categoria, com caminhão. Distância média de transporte  de 3.001 a 4.000 m</v>
          </cell>
          <cell r="C10291" t="str">
            <v>m3</v>
          </cell>
          <cell r="D10291">
            <v>12.26</v>
          </cell>
        </row>
        <row r="10292">
          <cell r="A10292" t="str">
            <v>RO-40150</v>
          </cell>
          <cell r="B10292" t="str">
            <v>Escavação, carga, descarga, espalhamento e transporte de material de 1ª categoria, com caminhão. Distância média de transporte  de 401 a 600 m</v>
          </cell>
          <cell r="C10292" t="str">
            <v>m3</v>
          </cell>
          <cell r="D10292">
            <v>6.79</v>
          </cell>
        </row>
        <row r="10293">
          <cell r="A10293" t="str">
            <v>RO-40151</v>
          </cell>
          <cell r="B10293" t="str">
            <v>Escavação, carga, descarga, espalhamento e transporte de material de 1ª categoria, com caminhão. Distância média de transporte  de 601 a 800 m</v>
          </cell>
          <cell r="C10293" t="str">
            <v>m3</v>
          </cell>
          <cell r="D10293">
            <v>7.64</v>
          </cell>
        </row>
        <row r="10294">
          <cell r="A10294" t="str">
            <v>RO-40152</v>
          </cell>
          <cell r="B10294" t="str">
            <v>Escavação, carga, descarga, espalhamento e transporte de material de 1ª categoria, com caminhão. Distância média de transporte  de 801 a 1.000 m</v>
          </cell>
          <cell r="C10294" t="str">
            <v>m3</v>
          </cell>
          <cell r="D10294">
            <v>7.94</v>
          </cell>
        </row>
        <row r="10295">
          <cell r="A10295" t="str">
            <v>RO-40129</v>
          </cell>
          <cell r="B10295" t="str">
            <v>Escavação, carga, descarga, espalhamento e transporte de material de 1ª categoria, com motoscraper. Distância média de transporte  &lt;= 200 m</v>
          </cell>
          <cell r="C10295" t="str">
            <v>m3</v>
          </cell>
          <cell r="D10295">
            <v>7.3</v>
          </cell>
        </row>
        <row r="10296">
          <cell r="A10296" t="str">
            <v>RO-40130</v>
          </cell>
          <cell r="B10296" t="str">
            <v>Escavação, carga, descarga, espalhamento e transporte de material de 1ª categoria, com motoscraper. Distância média de transporte  de 201 a 400 m</v>
          </cell>
          <cell r="C10296" t="str">
            <v>m3</v>
          </cell>
          <cell r="D10296">
            <v>8.09</v>
          </cell>
        </row>
        <row r="10297">
          <cell r="A10297" t="str">
            <v>RO-40131</v>
          </cell>
          <cell r="B10297" t="str">
            <v>Escavação, carga, descarga, espalhamento e transporte de material de 1ª categoria, com motoscraper. Distância média de transporte  de 401 a 600 m</v>
          </cell>
          <cell r="C10297" t="str">
            <v>m3</v>
          </cell>
          <cell r="D10297">
            <v>9.51</v>
          </cell>
        </row>
        <row r="10298">
          <cell r="A10298" t="str">
            <v>RO-40134</v>
          </cell>
          <cell r="B10298" t="str">
            <v>Escavação, carga, descarga, espalhamento e transporte de material de 1ª categoria, com motoscraper. Distância média de transporte  de 601 a 800 m</v>
          </cell>
          <cell r="C10298" t="str">
            <v>m3</v>
          </cell>
          <cell r="D10298">
            <v>10.06</v>
          </cell>
        </row>
        <row r="10299">
          <cell r="A10299" t="str">
            <v>RO-40135</v>
          </cell>
          <cell r="B10299" t="str">
            <v>Escavação, carga, descarga, espalhamento e transporte de material de 1ª categoria, com motoscraper. Distância média de transporte  de 801 a 1.000 m</v>
          </cell>
          <cell r="C10299" t="str">
            <v>m3</v>
          </cell>
          <cell r="D10299">
            <v>11.16</v>
          </cell>
        </row>
        <row r="10300">
          <cell r="A10300" t="str">
            <v>RO-40162</v>
          </cell>
          <cell r="B10300" t="str">
            <v>Escavação, carga, descarga, espalhamento e transporte de material de 2ª. categoria com caminhão. Distância média de transporte  &lt;= 200 m</v>
          </cell>
          <cell r="C10300" t="str">
            <v>m3</v>
          </cell>
          <cell r="D10300">
            <v>6.91</v>
          </cell>
        </row>
        <row r="10301">
          <cell r="A10301" t="str">
            <v>RO-40167</v>
          </cell>
          <cell r="B10301" t="str">
            <v>Escavação, carga, descarga, espalhamento e transporte de material de 2ª. categoria com caminhão. Distância média de transporte  de 1.001 a 1.200 m</v>
          </cell>
          <cell r="C10301" t="str">
            <v>m3</v>
          </cell>
          <cell r="D10301">
            <v>9.65</v>
          </cell>
        </row>
        <row r="10302">
          <cell r="A10302" t="str">
            <v>RO-40168</v>
          </cell>
          <cell r="B10302" t="str">
            <v>Escavação, carga, descarga, espalhamento e transporte de material de 2ª. categoria com caminhão. Distância média de transporte  de 1.201 a 1.400 m</v>
          </cell>
          <cell r="C10302" t="str">
            <v>m3</v>
          </cell>
          <cell r="D10302">
            <v>10.46</v>
          </cell>
        </row>
        <row r="10303">
          <cell r="A10303" t="str">
            <v>RO-40169</v>
          </cell>
          <cell r="B10303" t="str">
            <v>Escavação, carga, descarga, espalhamento e transporte de material de 2ª. categoria com caminhão. Distância média de transporte  de 1.401 a 1.600 m</v>
          </cell>
          <cell r="C10303" t="str">
            <v>m3</v>
          </cell>
          <cell r="D10303">
            <v>10.77</v>
          </cell>
        </row>
        <row r="10304">
          <cell r="A10304" t="str">
            <v>RO-40170</v>
          </cell>
          <cell r="B10304" t="str">
            <v>Escavação, carga, descarga, espalhamento e transporte de material de 2ª. categoria com caminhão. Distância média de transporte  de 1.601 a 1.800 m</v>
          </cell>
          <cell r="C10304" t="str">
            <v>m3</v>
          </cell>
          <cell r="D10304">
            <v>11.06</v>
          </cell>
        </row>
        <row r="10305">
          <cell r="A10305" t="str">
            <v>RO-40171</v>
          </cell>
          <cell r="B10305" t="str">
            <v>Escavação, carga, descarga, espalhamento e transporte de material de 2ª. categoria com caminhão. Distância média de transporte  de 1.801 a 2.000 m</v>
          </cell>
          <cell r="C10305" t="str">
            <v>m3</v>
          </cell>
          <cell r="D10305">
            <v>11.33</v>
          </cell>
        </row>
        <row r="10306">
          <cell r="A10306" t="str">
            <v>RO-40172</v>
          </cell>
          <cell r="B10306" t="str">
            <v>Escavação, carga, descarga, espalhamento e transporte de material de 2ª. categoria com caminhão. Distância média de transporte  de 2.001 a 2.500 m</v>
          </cell>
          <cell r="C10306" t="str">
            <v>m3</v>
          </cell>
          <cell r="D10306">
            <v>12.34</v>
          </cell>
        </row>
        <row r="10307">
          <cell r="A10307" t="str">
            <v>RO-40163</v>
          </cell>
          <cell r="B10307" t="str">
            <v>Escavação, carga, descarga, espalhamento e transporte de material de 2ª. categoria com caminhão. Distância média de transporte  de 201 a 400 m</v>
          </cell>
          <cell r="C10307" t="str">
            <v>m3</v>
          </cell>
          <cell r="D10307">
            <v>7.45</v>
          </cell>
        </row>
        <row r="10308">
          <cell r="A10308" t="str">
            <v>RO-40173</v>
          </cell>
          <cell r="B10308" t="str">
            <v>Escavação, carga, descarga, espalhamento e transporte de material de 2ª. categoria com caminhão. Distância média de transporte  de 2.501 a 3.000 m</v>
          </cell>
          <cell r="C10308" t="str">
            <v>m3</v>
          </cell>
          <cell r="D10308">
            <v>12.78</v>
          </cell>
        </row>
        <row r="10309">
          <cell r="A10309" t="str">
            <v>RO-40174</v>
          </cell>
          <cell r="B10309" t="str">
            <v>Escavação, carga, descarga, espalhamento e transporte de material de 2ª. categoria com caminhão. Distância média de transporte  de 3.001 a 4.000 m</v>
          </cell>
          <cell r="C10309" t="str">
            <v>m3</v>
          </cell>
          <cell r="D10309">
            <v>13.72</v>
          </cell>
        </row>
        <row r="10310">
          <cell r="A10310" t="str">
            <v>RO-40164</v>
          </cell>
          <cell r="B10310" t="str">
            <v>Escavação, carga, descarga, espalhamento e transporte de material de 2ª. categoria com caminhão. Distância média de transporte  de 401 a 600 m</v>
          </cell>
          <cell r="C10310" t="str">
            <v>m3</v>
          </cell>
          <cell r="D10310">
            <v>8.42</v>
          </cell>
        </row>
        <row r="10311">
          <cell r="A10311" t="str">
            <v>RO-40165</v>
          </cell>
          <cell r="B10311" t="str">
            <v>Escavação, carga, descarga, espalhamento e transporte de material de 2ª. categoria com caminhão. Distância média de transporte  de 601 a 800 m</v>
          </cell>
          <cell r="C10311" t="str">
            <v>m3</v>
          </cell>
          <cell r="D10311">
            <v>8.96</v>
          </cell>
        </row>
        <row r="10312">
          <cell r="A10312" t="str">
            <v>RO-40166</v>
          </cell>
          <cell r="B10312" t="str">
            <v>Escavação, carga, descarga, espalhamento e transporte de material de 2ª. categoria com caminhão. Distância média de transporte  de 801 a 1.000 m</v>
          </cell>
          <cell r="C10312" t="str">
            <v>m3</v>
          </cell>
          <cell r="D10312">
            <v>9.28</v>
          </cell>
        </row>
        <row r="10313">
          <cell r="A10313" t="str">
            <v>RO-42329</v>
          </cell>
          <cell r="B10313" t="str">
            <v>Escavação, carga, descarga, espalhamento e transporte de material de 3ª. categoria . Distância média de transporte  de 2.501 a 3.000 m</v>
          </cell>
          <cell r="C10313" t="str">
            <v>m3</v>
          </cell>
          <cell r="D10313">
            <v>41.49</v>
          </cell>
        </row>
        <row r="10314">
          <cell r="A10314" t="str">
            <v>RO-40182</v>
          </cell>
          <cell r="B10314" t="str">
            <v>Escavação, carga, descarga, espalhamento e transporte de material de 3ª categoria. Distância média de transporte  &lt;= 200 m</v>
          </cell>
          <cell r="C10314" t="str">
            <v>m3</v>
          </cell>
          <cell r="D10314">
            <v>35.66</v>
          </cell>
        </row>
        <row r="10315">
          <cell r="A10315" t="str">
            <v>RO-41777</v>
          </cell>
          <cell r="B10315" t="str">
            <v>Escavação, carga, descarga, espalhamento e transporte de material de 3ª categoria. Distância média de transporte  de 1.001 a 1.200 m</v>
          </cell>
          <cell r="C10315" t="str">
            <v>m3</v>
          </cell>
          <cell r="D10315">
            <v>38.19</v>
          </cell>
        </row>
        <row r="10316">
          <cell r="A10316" t="str">
            <v>RO-40183</v>
          </cell>
          <cell r="B10316" t="str">
            <v>Escavação, carga, descarga, espalhamento e transporte de material de 3ª categoria. Distância média de transporte  de 201 a 400 m</v>
          </cell>
          <cell r="C10316" t="str">
            <v>m3</v>
          </cell>
          <cell r="D10316">
            <v>36.26</v>
          </cell>
        </row>
        <row r="10317">
          <cell r="A10317" t="str">
            <v>RO-42330</v>
          </cell>
          <cell r="B10317" t="str">
            <v>Escavação, carga, descarga, espalhamento e transporte de material de 3ª. categoria. Distância média de transporte  de 3.001 a 4.000 m</v>
          </cell>
          <cell r="C10317" t="str">
            <v>m3</v>
          </cell>
          <cell r="D10317">
            <v>43.39</v>
          </cell>
        </row>
        <row r="10318">
          <cell r="A10318" t="str">
            <v>RO-40184</v>
          </cell>
          <cell r="B10318" t="str">
            <v>Escavação, carga, descarga, espalhamento e transporte de material de 3ª categoria. Distância média de transporte  de 401 a 600 m</v>
          </cell>
          <cell r="C10318" t="str">
            <v>m3</v>
          </cell>
          <cell r="D10318">
            <v>36.81</v>
          </cell>
        </row>
        <row r="10319">
          <cell r="A10319" t="str">
            <v>RO-40185</v>
          </cell>
          <cell r="B10319" t="str">
            <v>Escavação, carga, descarga, espalhamento e transporte de material de 3ª categoria. Distância média de transporte  de 601 a 800 m</v>
          </cell>
          <cell r="C10319" t="str">
            <v>m3</v>
          </cell>
          <cell r="D10319">
            <v>37.42</v>
          </cell>
        </row>
        <row r="10320">
          <cell r="A10320" t="str">
            <v>RO-41778</v>
          </cell>
          <cell r="B10320" t="str">
            <v>Escavação, carga, descarga, espalhamento e transporte de material de 3ª categoria. Distância média de transporte de 1.201 a 1.400 m</v>
          </cell>
          <cell r="C10320" t="str">
            <v>m3</v>
          </cell>
          <cell r="D10320">
            <v>39.42</v>
          </cell>
        </row>
        <row r="10321">
          <cell r="A10321" t="str">
            <v>RO-41834</v>
          </cell>
          <cell r="B10321" t="str">
            <v>Escavação, carga, descarga, espalhamento e transporte de material de 3ª categoria. Distância média de transporte de 1.401 a 1.600 m</v>
          </cell>
          <cell r="C10321" t="str">
            <v>m3</v>
          </cell>
          <cell r="D10321">
            <v>39.77</v>
          </cell>
        </row>
        <row r="10322">
          <cell r="A10322" t="str">
            <v>RO-41835</v>
          </cell>
          <cell r="B10322" t="str">
            <v>Escavação, carga, descarga, espalhamento e transporte de material de 3ª categoria. Distância média de transporte de 1.601 a 1.800 m</v>
          </cell>
          <cell r="C10322" t="str">
            <v>m3</v>
          </cell>
          <cell r="D10322">
            <v>40.1</v>
          </cell>
        </row>
        <row r="10323">
          <cell r="A10323" t="str">
            <v>RO-41836</v>
          </cell>
          <cell r="B10323" t="str">
            <v>Escavação, carga, descarga, espalhamento e transporte de material de 3ª categoria. Distância média de transporte de 1.801 a 2.000 m</v>
          </cell>
          <cell r="C10323" t="str">
            <v>m3</v>
          </cell>
          <cell r="D10323">
            <v>40.39</v>
          </cell>
        </row>
        <row r="10324">
          <cell r="A10324" t="str">
            <v>RO-40186</v>
          </cell>
          <cell r="B10324" t="str">
            <v>Escavação, carga, descarga, espalhamento e transporte de material de 3ª categoria. Distância média de transporte de 2.001 a 2.500 m</v>
          </cell>
          <cell r="C10324" t="str">
            <v>m3</v>
          </cell>
          <cell r="D10324">
            <v>40.99</v>
          </cell>
        </row>
        <row r="10325">
          <cell r="A10325" t="str">
            <v>RO-41776</v>
          </cell>
          <cell r="B10325" t="str">
            <v>Escavação, carga, descarga, espalhamento e transporte de material de 3ª categoria. Distância média de transporte de 801 a 1.000 m</v>
          </cell>
          <cell r="C10325" t="str">
            <v>m3</v>
          </cell>
          <cell r="D10325">
            <v>37.77</v>
          </cell>
        </row>
        <row r="10326">
          <cell r="A10326" t="str">
            <v>RO-40192</v>
          </cell>
          <cell r="B10326" t="str">
            <v>Escavação e carga com trator e carregadeira (material de 1ª categoria)</v>
          </cell>
          <cell r="C10326" t="str">
            <v>m3</v>
          </cell>
          <cell r="D10326">
            <v>4.51</v>
          </cell>
        </row>
        <row r="10327">
          <cell r="A10327" t="str">
            <v>RO-40193</v>
          </cell>
          <cell r="B10327" t="str">
            <v>Escavação e transporte com trator  de material de 2ª categoria.Distância média de transporte &lt;=50 m</v>
          </cell>
          <cell r="C10327" t="str">
            <v>m3</v>
          </cell>
          <cell r="D10327">
            <v>6.49</v>
          </cell>
        </row>
        <row r="10328">
          <cell r="A10328" t="str">
            <v>RO-40194</v>
          </cell>
          <cell r="B10328" t="str">
            <v>Escavação e transporte com trator de material de 1ª categoria.Distância média de transporte &lt;= 50 m</v>
          </cell>
          <cell r="C10328" t="str">
            <v>m3</v>
          </cell>
          <cell r="D10328">
            <v>3.16</v>
          </cell>
        </row>
        <row r="10329">
          <cell r="A10329" t="str">
            <v>RO-40217</v>
          </cell>
          <cell r="B10329" t="str">
            <v>Escavação em material de 3ª categoria com esgotamento de àgua</v>
          </cell>
          <cell r="C10329" t="str">
            <v>m3</v>
          </cell>
          <cell r="D10329">
            <v>119.14</v>
          </cell>
        </row>
        <row r="10330">
          <cell r="A10330" t="str">
            <v>RO-40211</v>
          </cell>
          <cell r="B10330" t="str">
            <v>Escavação manual de valas em solo, com altura de 0 a 1,50 m</v>
          </cell>
          <cell r="C10330" t="str">
            <v>m3</v>
          </cell>
          <cell r="D10330">
            <v>63.55</v>
          </cell>
        </row>
        <row r="10331">
          <cell r="A10331" t="str">
            <v>RO-40213</v>
          </cell>
          <cell r="B10331" t="str">
            <v>Escavação manual de valas em solo, com altura de 1,50 m a 3,00 m</v>
          </cell>
          <cell r="C10331" t="str">
            <v>m3</v>
          </cell>
          <cell r="D10331">
            <v>80.26</v>
          </cell>
        </row>
        <row r="10332">
          <cell r="A10332" t="str">
            <v>RO-40216</v>
          </cell>
          <cell r="B10332" t="str">
            <v>Escavação manual em material de 1ª categoria com esgotamento de àgua</v>
          </cell>
          <cell r="C10332" t="str">
            <v>m3</v>
          </cell>
          <cell r="D10332">
            <v>80</v>
          </cell>
        </row>
        <row r="10333">
          <cell r="A10333" t="str">
            <v>RO-40218</v>
          </cell>
          <cell r="B10333" t="str">
            <v>Escavação mecânica de valas em material de 1ª categoria (Execução, incluindo remoção para fora do leito estradal)</v>
          </cell>
          <cell r="C10333" t="str">
            <v>m3</v>
          </cell>
          <cell r="D10333">
            <v>9.68</v>
          </cell>
        </row>
        <row r="10334">
          <cell r="A10334" t="str">
            <v>RO-40215</v>
          </cell>
          <cell r="B10334" t="str">
            <v>Escavação mecânica de valas em material de 1ª e 2ª categoria (Execução, incluindo remoção para fora do leito estradal)</v>
          </cell>
          <cell r="C10334" t="str">
            <v>m3</v>
          </cell>
          <cell r="D10334">
            <v>11.14</v>
          </cell>
        </row>
        <row r="10335">
          <cell r="A10335" t="str">
            <v>RO-40219</v>
          </cell>
          <cell r="B10335" t="str">
            <v>Escavação mecânica de valas em material de 2ª categoria (Execução, incluindo remoção para fora do leito estradal)</v>
          </cell>
          <cell r="C10335" t="str">
            <v>m3</v>
          </cell>
          <cell r="D10335">
            <v>12.33</v>
          </cell>
        </row>
        <row r="10336">
          <cell r="A10336" t="str">
            <v>RO-40220</v>
          </cell>
          <cell r="B10336" t="str">
            <v>Escavação mecânica de valas em rocha (Execução, incluindo remoção para fora do leito estradal)</v>
          </cell>
          <cell r="C10336" t="str">
            <v>m3</v>
          </cell>
          <cell r="D10336">
            <v>104.51</v>
          </cell>
        </row>
        <row r="10337">
          <cell r="A10337" t="str">
            <v>RO-42263</v>
          </cell>
          <cell r="B10337" t="str">
            <v>Espalhamento de material em bota-fora</v>
          </cell>
          <cell r="C10337" t="str">
            <v>m3</v>
          </cell>
          <cell r="D10337">
            <v>0.27</v>
          </cell>
        </row>
        <row r="10338">
          <cell r="A10338" t="str">
            <v>RO-40231</v>
          </cell>
          <cell r="B10338" t="str">
            <v>Gabião tipo colchão reno espessura = 0,30 m, tela  revestida com  PVC (Execução, incluindo fornecimento de todos os materiais)</v>
          </cell>
          <cell r="C10338" t="str">
            <v>m2</v>
          </cell>
          <cell r="D10338">
            <v>228.44</v>
          </cell>
        </row>
        <row r="10339">
          <cell r="A10339" t="str">
            <v>RO-40230</v>
          </cell>
          <cell r="B10339" t="str">
            <v>Muro de arrimo em gabião caixa, tela galvanizada (Execução, incluindo fornecimento de todos os materiais)</v>
          </cell>
          <cell r="C10339" t="str">
            <v>m3</v>
          </cell>
          <cell r="D10339">
            <v>558.17</v>
          </cell>
        </row>
        <row r="10340">
          <cell r="A10340" t="str">
            <v>RO-40221</v>
          </cell>
          <cell r="B10340" t="str">
            <v>Muro de arrimo em gabião caixa, tela revestida com PVC (Execução, incluindo fornecimento de todos os materiais)</v>
          </cell>
          <cell r="C10340" t="str">
            <v>m3</v>
          </cell>
          <cell r="D10340">
            <v>703.14</v>
          </cell>
        </row>
        <row r="10341">
          <cell r="A10341" t="str">
            <v>RO-40233</v>
          </cell>
          <cell r="B10341" t="str">
            <v>Muro de arrimo em rip-rap, com enchimento de areia e cimento. Traço - 1:10 (execução, incluindo fornecimento e transporte de todos os materiais)</v>
          </cell>
          <cell r="C10341" t="str">
            <v>m3</v>
          </cell>
          <cell r="D10341">
            <v>255</v>
          </cell>
        </row>
        <row r="10342">
          <cell r="A10342" t="str">
            <v>RO-40232</v>
          </cell>
          <cell r="B10342" t="str">
            <v>Muro de arrimo em rip-rap (vegetativo)</v>
          </cell>
          <cell r="C10342" t="str">
            <v>m3</v>
          </cell>
          <cell r="D10342">
            <v>198</v>
          </cell>
        </row>
        <row r="10343">
          <cell r="A10343" t="str">
            <v>RO-40240</v>
          </cell>
          <cell r="B10343" t="str">
            <v>Patrolamento (Reconformação mecânica da plataforma)</v>
          </cell>
          <cell r="C10343" t="str">
            <v>m2</v>
          </cell>
          <cell r="D10343">
            <v>0.06</v>
          </cell>
        </row>
        <row r="10344">
          <cell r="A10344" t="str">
            <v>RO-40114</v>
          </cell>
          <cell r="B10344" t="str">
            <v>Raspagem e limpeza de vegetação com regularização do terreno</v>
          </cell>
          <cell r="C10344" t="str">
            <v>m2</v>
          </cell>
          <cell r="D10344">
            <v>0.16</v>
          </cell>
        </row>
        <row r="10345">
          <cell r="A10345" t="str">
            <v>RO-40234</v>
          </cell>
          <cell r="B10345" t="str">
            <v>Reaterro e compactação manual de vala</v>
          </cell>
          <cell r="C10345" t="str">
            <v>m3</v>
          </cell>
          <cell r="D10345">
            <v>36.41</v>
          </cell>
        </row>
        <row r="10346">
          <cell r="A10346" t="str">
            <v>RO-40118</v>
          </cell>
          <cell r="B10346" t="str">
            <v>Remoção, transporte e espalhamento de solo mole. Distância média de transporte  &lt;= 200 m</v>
          </cell>
          <cell r="C10346" t="str">
            <v>m3</v>
          </cell>
          <cell r="D10346">
            <v>15.24</v>
          </cell>
        </row>
        <row r="10347">
          <cell r="A10347" t="str">
            <v>RO-40124</v>
          </cell>
          <cell r="B10347" t="str">
            <v>Remoção, transporte e espalhamento de solo mole. Distância média de transporte  de 1.001 a 1.500 m</v>
          </cell>
          <cell r="C10347" t="str">
            <v>m3</v>
          </cell>
          <cell r="D10347">
            <v>19.97</v>
          </cell>
        </row>
        <row r="10348">
          <cell r="A10348" t="str">
            <v>RO-40125</v>
          </cell>
          <cell r="B10348" t="str">
            <v>Remoção, transporte e espalhamento de solo mole. Distância média de transporte  de 1.501 a 2.000 m</v>
          </cell>
          <cell r="C10348" t="str">
            <v>m3</v>
          </cell>
          <cell r="D10348">
            <v>22.51</v>
          </cell>
        </row>
        <row r="10349">
          <cell r="A10349" t="str">
            <v>RO-40128</v>
          </cell>
          <cell r="B10349" t="str">
            <v>Remoção, transporte e espalhamento de solo mole. Distância média de transporte  de 2.001 a 3.000 m</v>
          </cell>
          <cell r="C10349" t="str">
            <v>m3</v>
          </cell>
          <cell r="D10349">
            <v>25.29</v>
          </cell>
        </row>
        <row r="10350">
          <cell r="A10350" t="str">
            <v>RO-40120</v>
          </cell>
          <cell r="B10350" t="str">
            <v>Remoção, transporte e espalhamento de solo mole. Distância média de transporte  de 201 a 400 m</v>
          </cell>
          <cell r="C10350" t="str">
            <v>m3</v>
          </cell>
          <cell r="D10350">
            <v>16.25</v>
          </cell>
        </row>
        <row r="10351">
          <cell r="A10351" t="str">
            <v>RO-40121</v>
          </cell>
          <cell r="B10351" t="str">
            <v>Remoção, transporte e espalhamento de solo mole. Distância média de transporte  de 401 a 600 m</v>
          </cell>
          <cell r="C10351" t="str">
            <v>m3</v>
          </cell>
          <cell r="D10351">
            <v>17.27</v>
          </cell>
        </row>
        <row r="10352">
          <cell r="A10352" t="str">
            <v>RO-40122</v>
          </cell>
          <cell r="B10352" t="str">
            <v>Remoção, transporte e espalhamento de solo mole. Distância média de transporte  de 601 a 800 m</v>
          </cell>
          <cell r="C10352" t="str">
            <v>m3</v>
          </cell>
          <cell r="D10352">
            <v>18.5</v>
          </cell>
        </row>
        <row r="10353">
          <cell r="A10353" t="str">
            <v>RO-40123</v>
          </cell>
          <cell r="B10353" t="str">
            <v>Remoção, transporte e espalhamento de solo mole. Distância média de transporte  de 801 a 1.000 m</v>
          </cell>
          <cell r="C10353" t="str">
            <v>m3</v>
          </cell>
          <cell r="D10353">
            <v>19.36</v>
          </cell>
        </row>
        <row r="10354">
          <cell r="A10354" t="str">
            <v>RO-43144</v>
          </cell>
          <cell r="B10354" t="str">
            <v>Remoção, transporte e espalhamento de solo mole. Distância média de transporte de 3.001 a 4.000 m</v>
          </cell>
          <cell r="C10354" t="str">
            <v>m3</v>
          </cell>
          <cell r="D10354">
            <v>26.86</v>
          </cell>
        </row>
        <row r="10355">
          <cell r="A10355" t="str">
            <v>RO-40210</v>
          </cell>
          <cell r="B10355" t="str">
            <v>Revestimento primário (Execução, incluindo escavação, carga, descarga, espalhamento e compactação do material)</v>
          </cell>
          <cell r="C10355" t="str">
            <v>m3</v>
          </cell>
          <cell r="D10355">
            <v>14.52</v>
          </cell>
        </row>
        <row r="10356">
          <cell r="A10356" t="str">
            <v>RO-42910</v>
          </cell>
          <cell r="B10356" t="str">
            <v>Bacia de acumulação tipo I - A (Jusante de saídas d'água e valetas de proteção)</v>
          </cell>
          <cell r="C10356" t="str">
            <v>U</v>
          </cell>
          <cell r="D10356">
            <v>736.34</v>
          </cell>
        </row>
        <row r="10357">
          <cell r="A10357" t="str">
            <v>RO-42379</v>
          </cell>
          <cell r="B10357" t="str">
            <v>Bacia de acumulação tipo I (Jusante de saídas d'água e valetas de proteção)</v>
          </cell>
          <cell r="C10357" t="str">
            <v>U</v>
          </cell>
          <cell r="D10357">
            <v>756.79</v>
          </cell>
        </row>
        <row r="10358">
          <cell r="A10358" t="str">
            <v>RO-42911</v>
          </cell>
          <cell r="B10358" t="str">
            <v>Bacia de acumulação tipo II - A (Jusante de bueiros de greide)</v>
          </cell>
          <cell r="C10358" t="str">
            <v>U</v>
          </cell>
          <cell r="D10358">
            <v>1063.6</v>
          </cell>
        </row>
        <row r="10359">
          <cell r="A10359" t="str">
            <v>RO-42380</v>
          </cell>
          <cell r="B10359" t="str">
            <v>Bacia de acumulação tipo II (Jusante de bueiros de greide)</v>
          </cell>
          <cell r="C10359" t="str">
            <v>U</v>
          </cell>
          <cell r="D10359">
            <v>1145.42</v>
          </cell>
        </row>
        <row r="10360">
          <cell r="A10360" t="str">
            <v>RO-40472</v>
          </cell>
          <cell r="B10360" t="str">
            <v>Bueiro duplo celular de concreto Padrão DER/MG.  Para altura de aterro de 5,10 a 10,00 m. BDCC (2,50 x 2,00)m - boca (Execução, incluindo fornecimento e transporte de todos os materiais, exclusive escavação e compactação)</v>
          </cell>
          <cell r="C10360" t="str">
            <v>U</v>
          </cell>
          <cell r="D10360">
            <v>8478.2</v>
          </cell>
        </row>
        <row r="10361">
          <cell r="A10361" t="str">
            <v>RO-40448</v>
          </cell>
          <cell r="B10361" t="str">
            <v>Bueiro duplo celular de concreto Padrão DER/MG.  Para altura de aterro de 5,10 a 10,00 m. BDCC (2,50 x 2,00)m - corpo (Execução, incluindo fornecimento e transporte de todos os materiais, exclusive escavação e compactação)</v>
          </cell>
          <cell r="C10361" t="str">
            <v>m</v>
          </cell>
          <cell r="D10361">
            <v>9595.96</v>
          </cell>
        </row>
        <row r="10362">
          <cell r="A10362" t="str">
            <v>RO-40474</v>
          </cell>
          <cell r="B10362" t="str">
            <v>Bueiro duplo celular de concreto Padrão DER/MG.  Para altura de aterro de 5,10 a 10,00 m. BDCC (3,00 x 2,00)m - boca (Execução, incluindo fornecimento e transporte de todos os materiais, exclusive escavação e compactação)</v>
          </cell>
          <cell r="C10362" t="str">
            <v>U</v>
          </cell>
          <cell r="D10362">
            <v>9490.14</v>
          </cell>
        </row>
        <row r="10363">
          <cell r="A10363" t="str">
            <v>RO-40450</v>
          </cell>
          <cell r="B10363" t="str">
            <v>Bueiro duplo celular de concreto Padrão DER/MG.  Para altura de aterro de 5,10 a 10,00 m. BDCC (3,00 x 2,00)m - corpo (Execução, incluindo fornecimento e transporte de todos os materiais, exclusive escavação e compactação)</v>
          </cell>
          <cell r="C10363" t="str">
            <v>m</v>
          </cell>
          <cell r="D10363">
            <v>11937.31</v>
          </cell>
        </row>
        <row r="10364">
          <cell r="A10364" t="str">
            <v>RO-40475</v>
          </cell>
          <cell r="B10364" t="str">
            <v>Bueiro duplo celular de concreto Padrão DER/MG.  Para altura de aterro de 5,10 a 10,00 m. BDCC (3,00 x 3,00)m - boca (Execução, incluindo fornecimento e transporte de todos os materiais, exclusive escavação e compactação)</v>
          </cell>
          <cell r="C10364" t="str">
            <v>U</v>
          </cell>
          <cell r="D10364">
            <v>18490.91</v>
          </cell>
        </row>
        <row r="10365">
          <cell r="A10365" t="str">
            <v>RO-40451</v>
          </cell>
          <cell r="B10365" t="str">
            <v>Bueiro duplo celular de concreto Padrão DER/MG.  Para altura de aterro de 5,10 a 10,00 m. BDCC (3,00 x 3,00)m - corpo (Execução, incluindo fornecimento e transporte de todos os materiais, exclusive escavação e compactação)</v>
          </cell>
          <cell r="C10365" t="str">
            <v>m</v>
          </cell>
          <cell r="D10365">
            <v>14398</v>
          </cell>
        </row>
        <row r="10366">
          <cell r="A10366" t="str">
            <v>RO-40476</v>
          </cell>
          <cell r="B10366" t="str">
            <v>Bueiro duplo celular de concreto Padrão DER/MG.  Para altura de aterro de 5,10 a 10,00 m. BDCC (3,50 x 3,50)m - boca (Execução, incluindo fornecimento e transporte de todos os materiais, exclusive escavação e compactação)</v>
          </cell>
          <cell r="C10366" t="str">
            <v>U</v>
          </cell>
          <cell r="D10366">
            <v>26345.8</v>
          </cell>
        </row>
        <row r="10367">
          <cell r="A10367" t="str">
            <v>RO-40452</v>
          </cell>
          <cell r="B10367" t="str">
            <v>Bueiro duplo celular de concreto Padrão DER/MG.  Para altura de aterro de 5,10 a 10,00 m. BDCC (3,50 x 3,50)m - corpo (Execução, incluindo fornecimento e transporte de todos os materiais, exclusive escavação e compactação)</v>
          </cell>
          <cell r="C10367" t="str">
            <v>m</v>
          </cell>
          <cell r="D10367">
            <v>18540.38</v>
          </cell>
        </row>
        <row r="10368">
          <cell r="A10368" t="str">
            <v>RO-40453</v>
          </cell>
          <cell r="B10368" t="str">
            <v>Bueiro duplo celular de concreto Padrão DER/MG. Para altura de aterro de 0 a 5,00 m. BDCC (1,00 x 1,00)m - boca (Execução, incluindo fornecimento e transporte de todos os materiais, exclusive escavação e compactação)</v>
          </cell>
          <cell r="C10368" t="str">
            <v>U</v>
          </cell>
          <cell r="D10368">
            <v>1620.45</v>
          </cell>
        </row>
        <row r="10369">
          <cell r="A10369" t="str">
            <v>RO-40429</v>
          </cell>
          <cell r="B10369" t="str">
            <v>Bueiro duplo celular de concreto Padrão DER/MG. Para altura de aterro de 0 a 5,00 m. BDCC (1,00 x 1,00)m - corpo (Execução, incluindo fornecimento e transporte de todos os materiais, exclusive escavação e compactação)</v>
          </cell>
          <cell r="C10369" t="str">
            <v>m</v>
          </cell>
          <cell r="D10369">
            <v>2306.96</v>
          </cell>
        </row>
        <row r="10370">
          <cell r="A10370" t="str">
            <v>RO-40455</v>
          </cell>
          <cell r="B10370" t="str">
            <v>Bueiro duplo celular de concreto Padrão DER/MG. Para altura de aterro de 0 a 5,00 m. BDCC (1,50 x 2,00)m - boca (Execução, incluindo fornecimento e transporte de todos os materiais, exclusive escavação e compactação)</v>
          </cell>
          <cell r="C10370" t="str">
            <v>U</v>
          </cell>
          <cell r="D10370">
            <v>5738.52</v>
          </cell>
        </row>
        <row r="10371">
          <cell r="A10371" t="str">
            <v>RO-40431</v>
          </cell>
          <cell r="B10371" t="str">
            <v>Bueiro duplo celular de concreto Padrão DER/MG. Para altura de aterro de 0 a 5,00 m. BDCC (1,50 x 2,00)m - corpo (Execução, incluindo fornecimento e transporte de todos os materiais, exclusive escavação e compactação)</v>
          </cell>
          <cell r="C10371" t="str">
            <v>m</v>
          </cell>
          <cell r="D10371">
            <v>4851.57</v>
          </cell>
        </row>
        <row r="10372">
          <cell r="A10372" t="str">
            <v>RO-40456</v>
          </cell>
          <cell r="B10372" t="str">
            <v>Bueiro duplo celular de concreto Padrão DER/MG. Para altura de aterro de 0 a 5,00 m. BDCC (2,00 x 1,50)m - boca (Execução, incluindo fornecimento e transporte de todos os materiais, exclusive escavação e compactação)</v>
          </cell>
          <cell r="C10372" t="str">
            <v>U</v>
          </cell>
          <cell r="D10372">
            <v>3886.81</v>
          </cell>
        </row>
        <row r="10373">
          <cell r="A10373" t="str">
            <v>RO-40432</v>
          </cell>
          <cell r="B10373" t="str">
            <v>Bueiro duplo celular de concreto Padrão DER/MG. Para altura de aterro de 0 a 5,00 m. BDCC (2,00 x 1,50)m - corpo (Execução, incluindo fornecimento e transporte de todos os materiais, exclusive escavação e compactação)</v>
          </cell>
          <cell r="C10373" t="str">
            <v>m</v>
          </cell>
          <cell r="D10373">
            <v>5294.35</v>
          </cell>
        </row>
        <row r="10374">
          <cell r="A10374" t="str">
            <v>RO-40457</v>
          </cell>
          <cell r="B10374" t="str">
            <v>Bueiro duplo celular de concreto Padrão DER/MG. Para altura de aterro de 0 a 5,00 m. BDCC (2,00 x 2,00)m - boca (Execução, incluindo fornecimento e transporte de todos os materiais, exclusive escavação e compactação)</v>
          </cell>
          <cell r="C10374" t="str">
            <v>U</v>
          </cell>
          <cell r="D10374">
            <v>6305.05</v>
          </cell>
        </row>
        <row r="10375">
          <cell r="A10375" t="str">
            <v>RO-40433</v>
          </cell>
          <cell r="B10375" t="str">
            <v>Bueiro duplo celular de concreto Padrão DER/MG. Para altura de aterro de 0 a 5,00 m. BDCC (2,00 x 2,00)m - corpo (Execução, incluindo fornecimento e transporte de todos os materiais, exclusive escavação e compactação)</v>
          </cell>
          <cell r="C10375" t="str">
            <v>m</v>
          </cell>
          <cell r="D10375">
            <v>6188.9</v>
          </cell>
        </row>
        <row r="10376">
          <cell r="A10376" t="str">
            <v>RO-40458</v>
          </cell>
          <cell r="B10376" t="str">
            <v>Bueiro duplo celular de concreto Padrão DER/MG. Para altura de aterro de 0 a 5,00 m. BDCC (2,00 x 2,50)m - boca (Execução, incluindo fornecimento e transporte de todos os materiais, exclusive escavação e compactação)</v>
          </cell>
          <cell r="C10376" t="str">
            <v>U</v>
          </cell>
          <cell r="D10376">
            <v>9357.64</v>
          </cell>
        </row>
        <row r="10377">
          <cell r="A10377" t="str">
            <v>RO-40434</v>
          </cell>
          <cell r="B10377" t="str">
            <v>Bueiro duplo celular de concreto Padrão DER/MG. Para altura de aterro de 0 a 5,00 m. BDCC (2,00 x 2,50)m - corpo (Execução, incluindo fornecimento e transporte de todos os materiais, exclusive escavação e compactação)</v>
          </cell>
          <cell r="C10377" t="str">
            <v>m</v>
          </cell>
          <cell r="D10377">
            <v>7156.59</v>
          </cell>
        </row>
        <row r="10378">
          <cell r="A10378" t="str">
            <v>RO-40459</v>
          </cell>
          <cell r="B10378" t="str">
            <v>Bueiro duplo celular de concreto Padrão DER/MG. Para altura de aterro de 0 a 5,00 m. BDCC (2,00 x 3,00)m - boca (Execução, incluindo fornecimento e transporte de todos os materiais, exclusive escavação e compactação)</v>
          </cell>
          <cell r="C10378" t="str">
            <v>U</v>
          </cell>
          <cell r="D10378">
            <v>13343</v>
          </cell>
        </row>
        <row r="10379">
          <cell r="A10379" t="str">
            <v>RO-40435</v>
          </cell>
          <cell r="B10379" t="str">
            <v>Bueiro duplo celular de concreto Padrão DER/MG. Para altura de aterro de 0 a 5,00 m. BDCC (2,00 x 3,00)m - corpo (Execução, incluindo fornecimento e transporte de todos os materiais, exclusive escavação e compactação)</v>
          </cell>
          <cell r="C10379" t="str">
            <v>m</v>
          </cell>
          <cell r="D10379">
            <v>8285.05</v>
          </cell>
        </row>
        <row r="10380">
          <cell r="A10380" t="str">
            <v>RO-40460</v>
          </cell>
          <cell r="B10380" t="str">
            <v>Bueiro duplo celular de concreto Padrão DER/MG. Para altura de aterro de 0 a 5,00 m. BDCC (2,50 x 1,50)m - boca (Execução, incluindo fornecimento e transporte de todos os materiais, exclusive escavação e compactação)</v>
          </cell>
          <cell r="C10380" t="str">
            <v>U</v>
          </cell>
          <cell r="D10380">
            <v>4315.54</v>
          </cell>
        </row>
        <row r="10381">
          <cell r="A10381" t="str">
            <v>RO-40436</v>
          </cell>
          <cell r="B10381" t="str">
            <v>Bueiro duplo celular de concreto Padrão DER/MG. Para altura de aterro de 0 a 5,00 m. BDCC (2,50 x 1,50)m - corpo (Execução, incluindo fornecimento e transporte de todos os materiais, exclusive escavação e compactação)</v>
          </cell>
          <cell r="C10381" t="str">
            <v>m</v>
          </cell>
          <cell r="D10381">
            <v>6729.16</v>
          </cell>
        </row>
        <row r="10382">
          <cell r="A10382" t="str">
            <v>RO-40461</v>
          </cell>
          <cell r="B10382" t="str">
            <v>Bueiro duplo celular de concreto Padrão DER/MG. Para altura de aterro de 0 a 5,00 m. BDCC (2,50 x 2,00)m - boca (Execução, incluindo fornecimento e transporte de todos os materiais, exclusive escavação e compactação)</v>
          </cell>
          <cell r="C10382" t="str">
            <v>U</v>
          </cell>
          <cell r="D10382">
            <v>6768.9</v>
          </cell>
        </row>
        <row r="10383">
          <cell r="A10383" t="str">
            <v>RO-40437</v>
          </cell>
          <cell r="B10383" t="str">
            <v>Bueiro duplo celular de concreto Padrão DER/MG. Para altura de aterro de 0 a 5,00 m. BDCC (2,50 x 2,00)m - corpo (Execução, incluindo fornecimento e transporte de todos os materiais, exclusive escavação e compactação)</v>
          </cell>
          <cell r="C10383" t="str">
            <v>m</v>
          </cell>
          <cell r="D10383">
            <v>7589.19</v>
          </cell>
        </row>
        <row r="10384">
          <cell r="A10384" t="str">
            <v>RO-40462</v>
          </cell>
          <cell r="B10384" t="str">
            <v>Bueiro duplo celular de concreto Padrão DER/MG. Para altura de aterro de 0 a 5,00 m. BDCC (2,50 x 2,50)m - boca (Execução, incluindo fornecimento e transporte de todos os materiais, exclusive escavação e compactação)</v>
          </cell>
          <cell r="C10384" t="str">
            <v>U</v>
          </cell>
          <cell r="D10384">
            <v>10111.99</v>
          </cell>
        </row>
        <row r="10385">
          <cell r="A10385" t="str">
            <v>RO-40438</v>
          </cell>
          <cell r="B10385" t="str">
            <v>Bueiro duplo celular de concreto Padrão DER/MG. Para altura de aterro de 0 a 5,00 m. BDCC (2,50 x 2,50)m - corpo (Execução, incluindo fornecimento e transporte de todos os materiais, exclusive escavação e compactação)</v>
          </cell>
          <cell r="C10385" t="str">
            <v>m</v>
          </cell>
          <cell r="D10385">
            <v>8643.3</v>
          </cell>
        </row>
        <row r="10386">
          <cell r="A10386" t="str">
            <v>RO-40463</v>
          </cell>
          <cell r="B10386" t="str">
            <v>Bueiro duplo celular de concreto Padrão DER/MG. Para altura de aterro de 0 a 5,00 m. BDCC (2,50 x 3,00)m - boca (Execução, incluindo fornecimento e transporte de todos os materiais, exclusive escavação e compactação)</v>
          </cell>
          <cell r="C10386" t="str">
            <v>U</v>
          </cell>
          <cell r="D10386">
            <v>14155.19</v>
          </cell>
        </row>
        <row r="10387">
          <cell r="A10387" t="str">
            <v>RO-40439</v>
          </cell>
          <cell r="B10387" t="str">
            <v>Bueiro duplo celular de concreto Padrão DER/MG. Para altura de aterro de 0 a 5,00 m. BDCC (2,50 x 3,00)m - corpo (Execução, incluindo fornecimento e transporte de todos os materiais, exclusive escavação e compactação)</v>
          </cell>
          <cell r="C10387" t="str">
            <v>m</v>
          </cell>
          <cell r="D10387">
            <v>9707.74</v>
          </cell>
        </row>
        <row r="10388">
          <cell r="A10388" t="str">
            <v>RO-40464</v>
          </cell>
          <cell r="B10388" t="str">
            <v>Bueiro duplo celular de concreto Padrão DER/MG. Para altura de aterro de 0 a 5,00 m. BDCC (3,00 x 2,00)m - boca (Execução, incluindo fornecimento e transporte de todos os materiais, exclusive escavação e compactação)</v>
          </cell>
          <cell r="C10388" t="str">
            <v>U</v>
          </cell>
          <cell r="D10388">
            <v>7404.95</v>
          </cell>
        </row>
        <row r="10389">
          <cell r="A10389" t="str">
            <v>RO-40440</v>
          </cell>
          <cell r="B10389" t="str">
            <v>Bueiro duplo celular de concreto Padrão DER/MG. Para altura de aterro de 0 a 5,00 m. BDCC (3,00 x 2,00)m - corpo (Execução, incluindo fornecimento e transporte de todos os materiais, exclusive escavação e compactação)</v>
          </cell>
          <cell r="C10389" t="str">
            <v>m</v>
          </cell>
          <cell r="D10389">
            <v>9297.29</v>
          </cell>
        </row>
        <row r="10390">
          <cell r="A10390" t="str">
            <v>RO-40465</v>
          </cell>
          <cell r="B10390" t="str">
            <v>Bueiro duplo celular de concreto Padrão DER/MG. Para altura de aterro de 0 a 5,00 m. BDCC (3,00 x 2,50)m - boca (Execução, incluindo fornecimento e transporte de todos os materiais, exclusive escavação e compactação)</v>
          </cell>
          <cell r="C10390" t="str">
            <v>U</v>
          </cell>
          <cell r="D10390">
            <v>10775.7</v>
          </cell>
        </row>
        <row r="10391">
          <cell r="A10391" t="str">
            <v>RO-40441</v>
          </cell>
          <cell r="B10391" t="str">
            <v>Bueiro duplo celular de concreto Padrão DER/MG. Para altura de aterro de 0 a 5,00 m. BDCC (3,00 x 2,50)m - corpo (Execução, incluindo fornecimento e transporte de todos os materiais, exclusive escavação e compactação)</v>
          </cell>
          <cell r="C10391" t="str">
            <v>m</v>
          </cell>
          <cell r="D10391">
            <v>10253.77</v>
          </cell>
        </row>
        <row r="10392">
          <cell r="A10392" t="str">
            <v>RO-40466</v>
          </cell>
          <cell r="B10392" t="str">
            <v>Bueiro duplo celular de concreto Padrão DER/MG. Para altura de aterro de 0 a 5,00 m. BDCC (3,00 x 3,00)m - boca (Execução, incluindo fornecimento e transporte de todos os materiais, exclusive escavação e compactação)</v>
          </cell>
          <cell r="C10392" t="str">
            <v>U</v>
          </cell>
          <cell r="D10392">
            <v>14954.89</v>
          </cell>
        </row>
        <row r="10393">
          <cell r="A10393" t="str">
            <v>RO-40442</v>
          </cell>
          <cell r="B10393" t="str">
            <v>Bueiro duplo celular de concreto Padrão DER/MG. Para altura de aterro de 0 a 5,00 m. BDCC (3,00 x 3,00)m - corpo (Execução, incluindo fornecimento e transporte de todos os materiais, exclusive escavação e compactação)</v>
          </cell>
          <cell r="C10393" t="str">
            <v>m</v>
          </cell>
          <cell r="D10393">
            <v>11331.52</v>
          </cell>
        </row>
        <row r="10394">
          <cell r="A10394" t="str">
            <v>RO-40467</v>
          </cell>
          <cell r="B10394" t="str">
            <v>Bueiro duplo celular de concreto Padrão DER/MG. Para altura de aterro de 0 a 5,00 m. BDCC (3,00 x 3,50)m - boca (Execução, incluindo fornecimento e transporte de todos os materiais, exclusive escavação e compactação)</v>
          </cell>
          <cell r="C10394" t="str">
            <v>U</v>
          </cell>
          <cell r="D10394">
            <v>20043.55</v>
          </cell>
        </row>
        <row r="10395">
          <cell r="A10395" t="str">
            <v>RO-40443</v>
          </cell>
          <cell r="B10395" t="str">
            <v>Bueiro duplo celular de concreto Padrão DER/MG. Para altura de aterro de 0 a 5,00 m. BDCC (3,00 x 3,50)m - corpo (Execução, incluindo fornecimento e transporte de todos os materiais, exclusive escavação e compactação)</v>
          </cell>
          <cell r="C10395" t="str">
            <v>m</v>
          </cell>
          <cell r="D10395">
            <v>12552.28</v>
          </cell>
        </row>
        <row r="10396">
          <cell r="A10396" t="str">
            <v>RO-40469</v>
          </cell>
          <cell r="B10396" t="str">
            <v>Bueiro duplo celular de concreto Padrão DER/MG. Para altura de aterro de 0 a 5,00 m. BDCC (3,50 x 3,00)m - boca (Execução, incluindo fornecimento e transporte de todos os materiais, exclusive escavação e compactação)</v>
          </cell>
          <cell r="C10396" t="str">
            <v>U</v>
          </cell>
          <cell r="D10396">
            <v>15806.85</v>
          </cell>
        </row>
        <row r="10397">
          <cell r="A10397" t="str">
            <v>RO-40444</v>
          </cell>
          <cell r="B10397" t="str">
            <v>Bueiro duplo celular de concreto Padrão DER/MG. Para altura de aterro de 0 a 5,00 m. BDCC (3,50 x 3,00)m - corpo (Execução, incluindo fornecimento e transporte de todos os materiais, exclusive escavação e compactação)</v>
          </cell>
          <cell r="C10397" t="str">
            <v>m</v>
          </cell>
          <cell r="D10397">
            <v>13148.43</v>
          </cell>
        </row>
        <row r="10398">
          <cell r="A10398" t="str">
            <v>RO-41798</v>
          </cell>
          <cell r="B10398" t="str">
            <v>Bueiro duplo celular de concreto Padrão DER/MG. Para altura de aterro de 0 a 5,00 m. BDCC (3,50 x 3,50)m - boca (Execução, incluindo fornecimento e transporte de todos os materiais, exclusive escavação e compactação)</v>
          </cell>
          <cell r="C10398" t="str">
            <v>U</v>
          </cell>
          <cell r="D10398">
            <v>21046.86</v>
          </cell>
        </row>
        <row r="10399">
          <cell r="A10399" t="str">
            <v>RO-40445</v>
          </cell>
          <cell r="B10399" t="str">
            <v>Bueiro duplo celular de concreto Padrão DER/MG. Para altura de aterro de 0 a 5,00 m. BDCC (3,50 x 3,50)m - corpo (Execução, incluindo fornecimento e transporte de todos os materiais, exclusive escavação e compactação)</v>
          </cell>
          <cell r="C10399" t="str">
            <v>m</v>
          </cell>
          <cell r="D10399">
            <v>14359.48</v>
          </cell>
        </row>
        <row r="10400">
          <cell r="A10400" t="str">
            <v>RO-40471</v>
          </cell>
          <cell r="B10400" t="str">
            <v>Bueiro duplo celular de concreto Padrão DER/MG. Para altura de aterro de 0 a 5,00 m. BDCC (4,00 x 4,00)m - boca (Execução, incluindo fornecimento e transporte de todos os materiais, exclusive escavação e compactação)</v>
          </cell>
          <cell r="C10400" t="str">
            <v>U</v>
          </cell>
          <cell r="D10400">
            <v>28378.89</v>
          </cell>
        </row>
        <row r="10401">
          <cell r="A10401" t="str">
            <v>RO-40447</v>
          </cell>
          <cell r="B10401" t="str">
            <v>Bueiro duplo celular de concreto Padrão DER/MG. Para altura de aterro de 0 a 5,00 m. BDCC (4,00 x 4,00)m - corpo (Execução, incluindo fornecimento e transporte de todos os materiais, exclusive escavação e compactação)</v>
          </cell>
          <cell r="C10401" t="str">
            <v>m</v>
          </cell>
          <cell r="D10401">
            <v>17853.17</v>
          </cell>
        </row>
        <row r="10402">
          <cell r="A10402" t="str">
            <v>RO-40297</v>
          </cell>
          <cell r="B10402" t="str">
            <v>Bueiro duplo tubular  de concreto, classe CA-2.  BDTC Ø 0,60 m - corpo (Execução, incluindo fornecimento e transporte de todos os materiais e berço, exclusive escavação e compactação)</v>
          </cell>
          <cell r="C10402" t="str">
            <v>m</v>
          </cell>
          <cell r="D10402">
            <v>857.82</v>
          </cell>
        </row>
        <row r="10403">
          <cell r="A10403" t="str">
            <v>RO-40298</v>
          </cell>
          <cell r="B10403" t="str">
            <v>Bueiro duplo tubular  de concreto, classe CA-2.  BDTC Ø 0,80 m - corpo (Execução, incluindo fornecimento e transporte de todos os materiais e berço, exclusive escavação e compactação)</v>
          </cell>
          <cell r="C10403" t="str">
            <v>m</v>
          </cell>
          <cell r="D10403">
            <v>1457.14</v>
          </cell>
        </row>
        <row r="10404">
          <cell r="A10404" t="str">
            <v>RO-40299</v>
          </cell>
          <cell r="B10404" t="str">
            <v>Bueiro duplo tubular  de concreto, classe CA-2.  BDTC Ø 1,00  m - corpo (Execução, incluindo fornecimento e transporte de todos os materiais e berço, exclusive escavação e compactação)</v>
          </cell>
          <cell r="C10404" t="str">
            <v>m</v>
          </cell>
          <cell r="D10404">
            <v>2081.06</v>
          </cell>
        </row>
        <row r="10405">
          <cell r="A10405" t="str">
            <v>RO-40300</v>
          </cell>
          <cell r="B10405" t="str">
            <v>Bueiro duplo tubular  de concreto, classe CA-2.  BDTC Ø 1,20 m - corpo (Execução, incluindo fornecimento e transporte de todos os materiais e berço, exclusive escavação e compactação)</v>
          </cell>
          <cell r="C10405" t="str">
            <v>m</v>
          </cell>
          <cell r="D10405">
            <v>2883.08</v>
          </cell>
        </row>
        <row r="10406">
          <cell r="A10406" t="str">
            <v>RO-40301</v>
          </cell>
          <cell r="B10406" t="str">
            <v>Bueiro duplo tubular  de concreto, classe CA-2.  BDTC Ø 1,50  m - corpo (Execução, incluindo fornecimento e transporte de todos os materiais e berço, exclusive escavação e compactação)</v>
          </cell>
          <cell r="C10406" t="str">
            <v>m</v>
          </cell>
          <cell r="D10406">
            <v>4217.91</v>
          </cell>
        </row>
        <row r="10407">
          <cell r="A10407" t="str">
            <v>RO-40307</v>
          </cell>
          <cell r="B10407" t="str">
            <v>Bueiro duplo tubular de concreto, BDTC Ø 0,60 m - boca (Execução, incluindo fornecimento e transporte de todos os materiais, exclusive escavação e compactação)</v>
          </cell>
          <cell r="C10407" t="str">
            <v>U</v>
          </cell>
          <cell r="D10407">
            <v>1705.43</v>
          </cell>
        </row>
        <row r="10408">
          <cell r="A10408" t="str">
            <v>RO-40308</v>
          </cell>
          <cell r="B10408" t="str">
            <v>Bueiro duplo tubular de concreto, BDTC Ø 0,80 m - boca (Execução, incluindo fornecimento e transporte de todos os materiais, exclusive escavação e compactação)</v>
          </cell>
          <cell r="C10408" t="str">
            <v>U</v>
          </cell>
          <cell r="D10408">
            <v>2796.55</v>
          </cell>
        </row>
        <row r="10409">
          <cell r="A10409" t="str">
            <v>RO-40309</v>
          </cell>
          <cell r="B10409" t="str">
            <v>Bueiro duplo tubular de concreto, BDTC Ø 1,00 m - boca (Execução, incluindo fornecimento e transporte de todos os materiais, exclusive escavação e compactação)</v>
          </cell>
          <cell r="C10409" t="str">
            <v>U</v>
          </cell>
          <cell r="D10409">
            <v>4234.63</v>
          </cell>
        </row>
        <row r="10410">
          <cell r="A10410" t="str">
            <v>RO-40310</v>
          </cell>
          <cell r="B10410" t="str">
            <v>Bueiro duplo tubular de concreto, BDTC Ø 1,20 m - boca (Execução, incluindo fornecimento e transporte de todos os materiais, exclusive escavação e compactação)</v>
          </cell>
          <cell r="C10410" t="str">
            <v>U</v>
          </cell>
          <cell r="D10410">
            <v>6216.46</v>
          </cell>
        </row>
        <row r="10411">
          <cell r="A10411" t="str">
            <v>RO-40311</v>
          </cell>
          <cell r="B10411" t="str">
            <v>Bueiro duplo tubular de concreto, BDTC Ø 1,50 m - boca (Execução, incluindo fornecimento e transporte de todos os materiais, exclusive escavação e compactação)</v>
          </cell>
          <cell r="C10411" t="str">
            <v>U</v>
          </cell>
          <cell r="D10411">
            <v>11176.67</v>
          </cell>
        </row>
        <row r="10412">
          <cell r="A10412" t="str">
            <v>RO-40292</v>
          </cell>
          <cell r="B10412" t="str">
            <v>Bueiro duplo tubular de concreto, classe CA-1. BDTC Ø 0,60 m - corpo (Execução, incluindo fornecimento e transporte de todos os materiais e berço, exclusive escavação e compactação)</v>
          </cell>
          <cell r="C10412" t="str">
            <v>m</v>
          </cell>
          <cell r="D10412">
            <v>919.64</v>
          </cell>
        </row>
        <row r="10413">
          <cell r="A10413" t="str">
            <v>RO-40293</v>
          </cell>
          <cell r="B10413" t="str">
            <v>Bueiro duplo tubular de concreto, classe CA-1. BDTC Ø 0,80 m - corpo (Execução, incluindo fornecimento e transporte de todos os materiais e berço, exclusive escavação e compactação)</v>
          </cell>
          <cell r="C10413" t="str">
            <v>m</v>
          </cell>
          <cell r="D10413">
            <v>1478.72</v>
          </cell>
        </row>
        <row r="10414">
          <cell r="A10414" t="str">
            <v>RO-40294</v>
          </cell>
          <cell r="B10414" t="str">
            <v>Bueiro duplo tubular de concreto, classe CA-1. BDTC Ø 1,00 m - corpo (Execução, incluindo fornecimento e transporte de todos os materiais e berço, exclusive escavação e compactação)</v>
          </cell>
          <cell r="C10414" t="str">
            <v>m</v>
          </cell>
          <cell r="D10414">
            <v>1990.8</v>
          </cell>
        </row>
        <row r="10415">
          <cell r="A10415" t="str">
            <v>RO-40295</v>
          </cell>
          <cell r="B10415" t="str">
            <v>Bueiro duplo tubular de concreto, classe CA-1. BDTC Ø 1,20 m - corpo (Execução, incluindo fornecimento e transporte de todos os materiais e berço, exclusive escavação e compactação)</v>
          </cell>
          <cell r="C10415" t="str">
            <v>m</v>
          </cell>
          <cell r="D10415">
            <v>2775.16</v>
          </cell>
        </row>
        <row r="10416">
          <cell r="A10416" t="str">
            <v>RO-40296</v>
          </cell>
          <cell r="B10416" t="str">
            <v>Bueiro duplo tubular de concreto, classe CA-1. BDTC Ø 1,50 m - corpo (Execução, incluindo fornecimento e transporte de todos os materiais e berço, exclusive escavação e compactação)</v>
          </cell>
          <cell r="C10416" t="str">
            <v>m</v>
          </cell>
          <cell r="D10416">
            <v>4080.55</v>
          </cell>
        </row>
        <row r="10417">
          <cell r="A10417" t="str">
            <v>RO-40302</v>
          </cell>
          <cell r="B10417" t="str">
            <v>Bueiro duplo tubular de concreto, classe CA-3. BDTC Ø 0,60 m - corpo (Execução, incluindo fornecimento e transporte de todos os materiais e berço, exclusive escavação e compactação)</v>
          </cell>
          <cell r="C10417" t="str">
            <v>m</v>
          </cell>
          <cell r="D10417">
            <v>1060.92</v>
          </cell>
        </row>
        <row r="10418">
          <cell r="A10418" t="str">
            <v>RO-40303</v>
          </cell>
          <cell r="B10418" t="str">
            <v>Bueiro duplo tubular de concreto, classe CA-3. BDTC Ø 0,80 m - corpo (Execução, incluindo fornecimento e transporte de todos os materiais e berço, exclusive escavação e compactação)</v>
          </cell>
          <cell r="C10418" t="str">
            <v>m</v>
          </cell>
          <cell r="D10418">
            <v>1793.48</v>
          </cell>
        </row>
        <row r="10419">
          <cell r="A10419" t="str">
            <v>RO-40304</v>
          </cell>
          <cell r="B10419" t="str">
            <v>Bueiro duplo tubular de concreto, classe CA-3. BDTC Ø 1,00 m - corpo (Execução, incluindo fornecimento e transporte de todos os materiais e berço, exclusive escavação e compactação)</v>
          </cell>
          <cell r="C10419" t="str">
            <v>m</v>
          </cell>
          <cell r="D10419">
            <v>2355.8</v>
          </cell>
        </row>
        <row r="10420">
          <cell r="A10420" t="str">
            <v>RO-40305</v>
          </cell>
          <cell r="B10420" t="str">
            <v>Bueiro duplo tubular de concreto, classe CA-3. BDTC Ø 1,20 m - corpo (Execução, incluindo fornecimento e transporte de todos os materiais e berço, exclusive escavação e compactação)</v>
          </cell>
          <cell r="C10420" t="str">
            <v>m</v>
          </cell>
          <cell r="D10420">
            <v>3443.94</v>
          </cell>
        </row>
        <row r="10421">
          <cell r="A10421" t="str">
            <v>RO-40306</v>
          </cell>
          <cell r="B10421" t="str">
            <v>Bueiro duplo tubular de concreto, classe CA-3. BDTC Ø 1,50 m - corpo (Execução, incluindo fornecimento e transporte de todos os materiais e berço, exclusive escavação e compactação)</v>
          </cell>
          <cell r="C10421" t="str">
            <v>m</v>
          </cell>
          <cell r="D10421">
            <v>5191.23</v>
          </cell>
        </row>
        <row r="10422">
          <cell r="A10422" t="str">
            <v>RO-40418</v>
          </cell>
          <cell r="B10422" t="str">
            <v>Bueiro simples celular de concreto Padrão DER/MG.  Para altura de aterro de 5,10 a 10,00 m. BSCC (1,50 x 1,50)m - boca (Execução, incluindo fornecimento e transporte de todos os materiais, exclusive escavação e compactação)</v>
          </cell>
          <cell r="C10422" t="str">
            <v>U</v>
          </cell>
          <cell r="D10422">
            <v>4063.86</v>
          </cell>
        </row>
        <row r="10423">
          <cell r="A10423" t="str">
            <v>RO-40377</v>
          </cell>
          <cell r="B10423" t="str">
            <v>Bueiro simples celular de concreto Padrão DER/MG.  Para altura de aterro de 5,10 a 10,00 m. BSCC (1,50 x 1,50)m - corpo (Execução, incluindo fornecimento e transporte de todos os materiais, exclusive escavação e compactação)</v>
          </cell>
          <cell r="C10423" t="str">
            <v>m</v>
          </cell>
          <cell r="D10423">
            <v>3092.43</v>
          </cell>
        </row>
        <row r="10424">
          <cell r="A10424" t="str">
            <v>RO-40419</v>
          </cell>
          <cell r="B10424" t="str">
            <v>Bueiro simples celular de concreto Padrão DER/MG.  Para altura de aterro de 5,10 a 10,00 m. BSCC (2,00 x 1,50)m - boca (Execução, incluindo fornecimento e transporte de todos os materiais, exclusive escavação e compactação)</v>
          </cell>
          <cell r="C10424" t="str">
            <v>U</v>
          </cell>
          <cell r="D10424">
            <v>4779.48</v>
          </cell>
        </row>
        <row r="10425">
          <cell r="A10425" t="str">
            <v>RO-40378</v>
          </cell>
          <cell r="B10425" t="str">
            <v>Bueiro simples celular de concreto Padrão DER/MG.  Para altura de aterro de 5,10 a 10,00 m. BSCC (2,00 x 1,50)m - corpo (Execução, incluindo fornecimento e transporte de todos os materiais, exclusive escavação e compactação)</v>
          </cell>
          <cell r="C10425" t="str">
            <v>m</v>
          </cell>
          <cell r="D10425">
            <v>4090.07</v>
          </cell>
        </row>
        <row r="10426">
          <cell r="A10426" t="str">
            <v>RO-40420</v>
          </cell>
          <cell r="B10426" t="str">
            <v>Bueiro simples celular de concreto Padrão DER/MG.  Para altura de aterro de 5,10 a 10,00 m. BSCC (2,00 x 2,00)m - boca (Execução, incluindo fornecimento e transporte de todos os materiais, exclusive escavação e compactação)</v>
          </cell>
          <cell r="C10426" t="str">
            <v>U</v>
          </cell>
          <cell r="D10426">
            <v>7526.07</v>
          </cell>
        </row>
        <row r="10427">
          <cell r="A10427" t="str">
            <v>RO-40379</v>
          </cell>
          <cell r="B10427" t="str">
            <v>Bueiro simples celular de concreto Padrão DER/MG.  Para altura de aterro de 5,10 a 10,00 m. BSCC (2,00 x 2,00)m - corpo (Execução, incluindo fornecimento e transporte de todos os materiais, exclusive escavação e compactação)</v>
          </cell>
          <cell r="C10427" t="str">
            <v>m</v>
          </cell>
          <cell r="D10427">
            <v>4817.11</v>
          </cell>
        </row>
        <row r="10428">
          <cell r="A10428" t="str">
            <v>RO-40421</v>
          </cell>
          <cell r="B10428" t="str">
            <v>Bueiro simples celular de concreto Padrão DER/MG.  Para altura de aterro de 5,10 a 10,00 m. BSCC (2,00 x 2,50)m - boca (Execução, incluindo fornecimento e transporte de todos os materiais, exclusive escavação e compactação)</v>
          </cell>
          <cell r="C10428" t="str">
            <v>U</v>
          </cell>
          <cell r="D10428">
            <v>11110.52</v>
          </cell>
        </row>
        <row r="10429">
          <cell r="A10429" t="str">
            <v>RO-40380</v>
          </cell>
          <cell r="B10429" t="str">
            <v>Bueiro simples celular de concreto Padrão DER/MG.  Para altura de aterro de 5,10 a 10,00 m. BSCC (2,00 x 2,50)m - corpo (Execução, incluindo fornecimento e transporte de todos os materiais, exclusive escavação e compactação)</v>
          </cell>
          <cell r="C10429" t="str">
            <v>m</v>
          </cell>
          <cell r="D10429">
            <v>5615.96</v>
          </cell>
        </row>
        <row r="10430">
          <cell r="A10430" t="str">
            <v>RO-40422</v>
          </cell>
          <cell r="B10430" t="str">
            <v>Bueiro simples celular de concreto Padrão DER/MG.  Para altura de aterro de 5,10 a 10,00 m. BSCC (2,00 x 3,00)m - boca (Execução, incluindo fornecimento e transporte de todos os materiais, exclusive escavação e compactação)</v>
          </cell>
          <cell r="C10430" t="str">
            <v>U</v>
          </cell>
          <cell r="D10430">
            <v>15542.6</v>
          </cell>
        </row>
        <row r="10431">
          <cell r="A10431" t="str">
            <v>RO-40381</v>
          </cell>
          <cell r="B10431" t="str">
            <v>Bueiro simples celular de concreto Padrão DER/MG.  Para altura de aterro de 5,10 a 10,00 m. BSCC (2,00 x 3,00)m - corpo (Execução, incluindo fornecimento e transporte de todos os materiais, exclusive escavação e compactação)</v>
          </cell>
          <cell r="C10431" t="str">
            <v>m</v>
          </cell>
          <cell r="D10431">
            <v>6514.48</v>
          </cell>
        </row>
        <row r="10432">
          <cell r="A10432" t="str">
            <v>RO-40423</v>
          </cell>
          <cell r="B10432" t="str">
            <v>Bueiro simples celular de concreto Padrão DER/MG.  Para altura de aterro de 5,10 a 10,00 m. BSCC (2,50 x 2,00)m - boca (Execução, incluindo fornecimento e transporte de todos os materiais, exclusive escavação e compactação)</v>
          </cell>
          <cell r="C10432" t="str">
            <v>U</v>
          </cell>
          <cell r="D10432">
            <v>8478.2</v>
          </cell>
        </row>
        <row r="10433">
          <cell r="A10433" t="str">
            <v>RO-40382</v>
          </cell>
          <cell r="B10433" t="str">
            <v>Bueiro simples celular de concreto Padrão DER/MG.  Para altura de aterro de 5,10 a 10,00 m. BSCC (2,50 x 2,00)m - corpo (Execução, incluindo fornecimento e transporte de todos os materiais, exclusive escavação e compactação)</v>
          </cell>
          <cell r="C10433" t="str">
            <v>m</v>
          </cell>
          <cell r="D10433">
            <v>5979.39</v>
          </cell>
        </row>
        <row r="10434">
          <cell r="A10434" t="str">
            <v>RO-40383</v>
          </cell>
          <cell r="B10434" t="str">
            <v>Bueiro simples celular de concreto Padrão DER/MG.  Para altura de aterro de 5,10 a 10,00 m. BSCC (2,50 x 2,50)m - corpo (Execução, incluindo fornecimento e transporte de todos os materiais, exclusive escavação e compactação)</v>
          </cell>
          <cell r="C10434" t="str">
            <v>m</v>
          </cell>
          <cell r="D10434">
            <v>6834.2</v>
          </cell>
        </row>
        <row r="10435">
          <cell r="A10435" t="str">
            <v>RO-40425</v>
          </cell>
          <cell r="B10435" t="str">
            <v>Bueiro simples celular de concreto Padrão DER/MG.  Para altura de aterro de 5,10 a 10,00 m. BSCC (3,00 x 2,50)m - boca (Execução, incluindo fornecimento e transporte de todos os materiais, exclusive escavação e compactação)</v>
          </cell>
          <cell r="C10435" t="str">
            <v>U</v>
          </cell>
          <cell r="D10435">
            <v>13401.15</v>
          </cell>
        </row>
        <row r="10436">
          <cell r="A10436" t="str">
            <v>RO-40384</v>
          </cell>
          <cell r="B10436" t="str">
            <v>Bueiro simples celular de concreto Padrão DER/MG.  Para altura de aterro de 5,10 a 10,00 m. BSCC (3,00 x 2,50)m - corpo (Execução, incluindo fornecimento e transporte de todos os materiais, exclusive escavação e compactação)</v>
          </cell>
          <cell r="C10436" t="str">
            <v>m</v>
          </cell>
          <cell r="D10436">
            <v>8198.68</v>
          </cell>
        </row>
        <row r="10437">
          <cell r="A10437" t="str">
            <v>RO-40426</v>
          </cell>
          <cell r="B10437" t="str">
            <v>Bueiro simples celular de concreto Padrão DER/MG.  Para altura de aterro de 5,10 a 10,00 m. BSCC (3,00 x 3,00)m - boca (Execução, incluindo fornecimento e transporte de todos os materiais, exclusive escavação e compactação)</v>
          </cell>
          <cell r="C10437" t="str">
            <v>U</v>
          </cell>
          <cell r="D10437">
            <v>18490.91</v>
          </cell>
        </row>
        <row r="10438">
          <cell r="A10438" t="str">
            <v>RO-40385</v>
          </cell>
          <cell r="B10438" t="str">
            <v>Bueiro simples celular de concreto Padrão DER/MG.  Para altura de aterro de 5,10 a 10,00 m. BSCC (3,00 x 3,00)m - corpo (Execução, incluindo fornecimento e transporte de todos os materiais, exclusive escavação e compactação)</v>
          </cell>
          <cell r="C10438" t="str">
            <v>m</v>
          </cell>
          <cell r="D10438">
            <v>9181.33</v>
          </cell>
        </row>
        <row r="10439">
          <cell r="A10439" t="str">
            <v>RO-40392</v>
          </cell>
          <cell r="B10439" t="str">
            <v>Bueiro simples celular de concreto Padrão DER/MG. Para altura de aterro de 0 a 5,00 m. BSCC (1,00 x 1,00)m - boca (Execução, incluindo fornecimento e transporte de todos os materiais, exclusive escavação e compactação)</v>
          </cell>
          <cell r="C10439" t="str">
            <v>U</v>
          </cell>
          <cell r="D10439">
            <v>1620.45</v>
          </cell>
        </row>
        <row r="10440">
          <cell r="A10440" t="str">
            <v>RO-40354</v>
          </cell>
          <cell r="B10440" t="str">
            <v>Bueiro simples celular de concreto Padrão DER/MG. Para altura de aterro de 0 a 5,00 m. BSCC (1,00 x 1,00)m - corpo (Execução, incluindo fornecimento e transporte de todos os materiais, exclusive escavação e compactação)</v>
          </cell>
          <cell r="C10440" t="str">
            <v>m</v>
          </cell>
          <cell r="D10440">
            <v>1456.81</v>
          </cell>
        </row>
        <row r="10441">
          <cell r="A10441" t="str">
            <v>RO-40393</v>
          </cell>
          <cell r="B10441" t="str">
            <v>Bueiro simples celular de concreto Padrão DER/MG. Para altura de aterro de 0 a 5,00 m. BSCC (1,00 x 1,50)m - boca (Execução, incluindo fornecimento e transporte de todos os materiais, exclusive escavação e compactação)</v>
          </cell>
          <cell r="C10441" t="str">
            <v>U</v>
          </cell>
          <cell r="D10441">
            <v>3098.97</v>
          </cell>
        </row>
        <row r="10442">
          <cell r="A10442" t="str">
            <v>RO-40355</v>
          </cell>
          <cell r="B10442" t="str">
            <v>Bueiro simples celular de concreto Padrão DER/MG. Para altura de aterro de 0 a 5,00 m. BSCC (1,00 x 1,50)m - corpo (Execução, incluindo fornecimento e transporte de todos os materiais, exclusive escavação e compactação)</v>
          </cell>
          <cell r="C10442" t="str">
            <v>m</v>
          </cell>
          <cell r="D10442">
            <v>1956.97</v>
          </cell>
        </row>
        <row r="10443">
          <cell r="A10443" t="str">
            <v>RO-40394</v>
          </cell>
          <cell r="B10443" t="str">
            <v>Bueiro simples celular de concreto Padrão DER/MG. Para altura de aterro de 0 a 5,00 m. BSCC (1,00 x 2,00 m - boca (Execução, incluindo fornecimento e transporte de todos os materiais, exclusive escavação e compactação)</v>
          </cell>
          <cell r="C10443" t="str">
            <v>U</v>
          </cell>
          <cell r="D10443">
            <v>5324.07</v>
          </cell>
        </row>
        <row r="10444">
          <cell r="A10444" t="str">
            <v>RO-40356</v>
          </cell>
          <cell r="B10444" t="str">
            <v>Bueiro simples celular de concreto Padrão DER/MG. Para altura de aterro de 0 a 5,00 m. BSCC (1,00 x 2,00)m - corpo (Execução, incluindo fornecimento e transporte de todos os materiais, exclusive escavação e compactação)</v>
          </cell>
          <cell r="C10444" t="str">
            <v>m</v>
          </cell>
          <cell r="D10444">
            <v>2574.87</v>
          </cell>
        </row>
        <row r="10445">
          <cell r="A10445" t="str">
            <v>RO-40395</v>
          </cell>
          <cell r="B10445" t="str">
            <v>Bueiro simples celular de concreto Padrão DER/MG. Para altura de aterro de 0 a 5,00 m. BSCC (1,50 x 1,00)m - boca (Execução, incluindo fornecimento e transporte de todos os materiais, exclusive escavação e compactação)</v>
          </cell>
          <cell r="C10445" t="str">
            <v>U</v>
          </cell>
          <cell r="D10445">
            <v>1868.74</v>
          </cell>
        </row>
        <row r="10446">
          <cell r="A10446" t="str">
            <v>RO-40357</v>
          </cell>
          <cell r="B10446" t="str">
            <v>Bueiro simples celular de concreto Padrão DER/MG. Para altura de aterro de 0 a 5,00 m. BSCC (1,50 x 1,00)m - corpo (Execução, incluindo fornecimento e transporte de todos os materiais, exclusive escavação e compactação)</v>
          </cell>
          <cell r="C10446" t="str">
            <v>m</v>
          </cell>
          <cell r="D10446">
            <v>2028.87</v>
          </cell>
        </row>
        <row r="10447">
          <cell r="A10447" t="str">
            <v>RO-40396</v>
          </cell>
          <cell r="B10447" t="str">
            <v>Bueiro simples celular de concreto Padrão DER/MG. Para altura de aterro de 0 a 5,00 m. BSCC (1,50 x 1,50)m - boca (Execução, incluindo fornecimento e transporte de todos os materiais, exclusive escavação e compactação)</v>
          </cell>
          <cell r="C10447" t="str">
            <v>U</v>
          </cell>
          <cell r="D10447">
            <v>3484.63</v>
          </cell>
        </row>
        <row r="10448">
          <cell r="A10448" t="str">
            <v>RO-40358</v>
          </cell>
          <cell r="B10448" t="str">
            <v>Bueiro simples celular de concreto Padrão DER/MG. Para altura de aterro de 0 a 5,00 m. BSCC (1,50 x 1,50)m - corpo (Execução, incluindo fornecimento e transporte de todos os materiais, exclusive escavação e compactação)</v>
          </cell>
          <cell r="C10448" t="str">
            <v>m</v>
          </cell>
          <cell r="D10448">
            <v>2554.17</v>
          </cell>
        </row>
        <row r="10449">
          <cell r="A10449" t="str">
            <v>RO-40397</v>
          </cell>
          <cell r="B10449" t="str">
            <v>Bueiro simples celular de concreto Padrão DER/MG. Para altura de aterro de 0 a 5,00 m. BSCC (1,50 x 2,00)m - boca (Execução, incluindo fornecimento e transporte de todos os materiais, exclusive escavação e compactação)</v>
          </cell>
          <cell r="C10449" t="str">
            <v>U</v>
          </cell>
          <cell r="D10449">
            <v>5738.52</v>
          </cell>
        </row>
        <row r="10450">
          <cell r="A10450" t="str">
            <v>RO-40359</v>
          </cell>
          <cell r="B10450" t="str">
            <v>Bueiro simples celular de concreto Padrão DER/MG. Para altura de aterro de 0 a 5,00 m. BSCC (1,50 x 2,00)m - corpo (Execução, incluindo fornecimento e transporte de todos os materiais, exclusive escavação e compactação)</v>
          </cell>
          <cell r="C10450" t="str">
            <v>m</v>
          </cell>
          <cell r="D10450">
            <v>3175.83</v>
          </cell>
        </row>
        <row r="10451">
          <cell r="A10451" t="str">
            <v>RO-41797</v>
          </cell>
          <cell r="B10451" t="str">
            <v>Bueiro simples celular de concreto Padrão DER/MG. Para altura de aterro de 0 a 5,00 m. BSCC (2,00 x 1,00)m - boca (Execução, incluindo fornecimento e transporte de todos os materiais, exclusive escavação e compactação)</v>
          </cell>
          <cell r="C10451" t="str">
            <v>U</v>
          </cell>
          <cell r="D10451">
            <v>2134.36</v>
          </cell>
        </row>
        <row r="10452">
          <cell r="A10452" t="str">
            <v>RO-41796</v>
          </cell>
          <cell r="B10452" t="str">
            <v>Bueiro simples celular de concreto Padrão DER/MG. Para altura de aterro de 0 a 5,00 m. BSCC (2,00 x 1,00)m - corpo (Execução, incluindo fornecimento e transporte de todos os materiais, exclusive escavação e compactação)</v>
          </cell>
          <cell r="C10452" t="str">
            <v>m</v>
          </cell>
          <cell r="D10452">
            <v>2697.17</v>
          </cell>
        </row>
        <row r="10453">
          <cell r="A10453" t="str">
            <v>RO-40398</v>
          </cell>
          <cell r="B10453" t="str">
            <v>Bueiro simples celular de concreto Padrão DER/MG. Para altura de aterro de 0 a 5,00 m. BSCC (2,00 x 1,50)m - boca (Execução, incluindo fornecimento e transporte de todos os materiais, exclusive escavação e compactação)</v>
          </cell>
          <cell r="C10453" t="str">
            <v>U</v>
          </cell>
          <cell r="D10453">
            <v>3886.81</v>
          </cell>
        </row>
        <row r="10454">
          <cell r="A10454" t="str">
            <v>RO-40360</v>
          </cell>
          <cell r="B10454" t="str">
            <v>Bueiro simples celular de concreto Padrão DER/MG. Para altura de aterro de 0 a 5,00 m. BSCC (2,00 x 1,50)m - corpo (Execução, incluindo fornecimento e transporte de todos os materiais, exclusive escavação e compactação)</v>
          </cell>
          <cell r="C10454" t="str">
            <v>m</v>
          </cell>
          <cell r="D10454">
            <v>3253.32</v>
          </cell>
        </row>
        <row r="10455">
          <cell r="A10455" t="str">
            <v>RO-40399</v>
          </cell>
          <cell r="B10455" t="str">
            <v>Bueiro simples celular de concreto Padrão DER/MG. Para altura de aterro de 0 a 5,00 m. BSCC (2,00 x 2,00)m - boca (Execução, incluindo fornecimento e transporte de todos os materiais, exclusive escavação e compactação)</v>
          </cell>
          <cell r="C10455" t="str">
            <v>U</v>
          </cell>
          <cell r="D10455">
            <v>6305.05</v>
          </cell>
        </row>
        <row r="10456">
          <cell r="A10456" t="str">
            <v>RO-40361</v>
          </cell>
          <cell r="B10456" t="str">
            <v>Bueiro simples celular de concreto Padrão DER/MG. Para altura de aterro de 0 a 5,00 m. BSCC (2,00 x 2,00)m - corpo (Execução, incluindo fornecimento e transporte de todos os materiais, exclusive escavação e compactação)</v>
          </cell>
          <cell r="C10456" t="str">
            <v>m</v>
          </cell>
          <cell r="D10456">
            <v>3888.2</v>
          </cell>
        </row>
        <row r="10457">
          <cell r="A10457" t="str">
            <v>RO-40400</v>
          </cell>
          <cell r="B10457" t="str">
            <v>Bueiro simples celular de concreto Padrão DER/MG. Para altura de aterro de 0 a 5,00 m. BSCC (2,00 x 2,50)m - boca (Execução, incluindo fornecimento e transporte de todos os materiais, exclusive escavação e compactação)</v>
          </cell>
          <cell r="C10457" t="str">
            <v>U</v>
          </cell>
          <cell r="D10457">
            <v>9357.64</v>
          </cell>
        </row>
        <row r="10458">
          <cell r="A10458" t="str">
            <v>RO-40362</v>
          </cell>
          <cell r="B10458" t="str">
            <v>Bueiro simples celular de concreto Padrão DER/MG. Para altura de aterro de 0 a 5,00 m. BSCC (2,00 x 2,50)m - corpo (Execução, incluindo fornecimento e transporte de todos os materiais, exclusive escavação e compactação)</v>
          </cell>
          <cell r="C10458" t="str">
            <v>m</v>
          </cell>
          <cell r="D10458">
            <v>4581.77</v>
          </cell>
        </row>
        <row r="10459">
          <cell r="A10459" t="str">
            <v>RO-40401</v>
          </cell>
          <cell r="B10459" t="str">
            <v>Bueiro simples celular de concreto Padrão DER/MG. Para altura de aterro de 0 a 5,00 m. BSCC (2,00 x 3,00)m - boca (Execução, incluindo fornecimento e transporte de todos os materiais, exclusive escavação e compactação)</v>
          </cell>
          <cell r="C10459" t="str">
            <v>U</v>
          </cell>
          <cell r="D10459">
            <v>13343</v>
          </cell>
        </row>
        <row r="10460">
          <cell r="A10460" t="str">
            <v>RO-40363</v>
          </cell>
          <cell r="B10460" t="str">
            <v>Bueiro simples celular de concreto Padrão DER/MG. Para altura de aterro de 0 a 5,00 m. BSCC (2,00 x 3,00)m - corpo (Execução, incluindo fornecimento e transporte de todos os materiais, exclusive escavação e compactação)</v>
          </cell>
          <cell r="C10460" t="str">
            <v>m</v>
          </cell>
          <cell r="D10460">
            <v>5386.84</v>
          </cell>
        </row>
        <row r="10461">
          <cell r="A10461" t="str">
            <v>RO-40404</v>
          </cell>
          <cell r="B10461" t="str">
            <v>Bueiro simples celular de concreto Padrão DER/MG. Para altura de aterro de 0 a 5,00 m. BSCC (2,50 x 2,00)m - boca (Execução, incluindo fornecimento e transporte de todos os materiais, exclusive escavação e compactação)</v>
          </cell>
          <cell r="C10461" t="str">
            <v>U</v>
          </cell>
          <cell r="D10461">
            <v>6768.9</v>
          </cell>
        </row>
        <row r="10462">
          <cell r="A10462" t="str">
            <v>RO-40366</v>
          </cell>
          <cell r="B10462" t="str">
            <v>Bueiro simples celular de concreto Padrão DER/MG. Para altura de aterro de 0 a 5,00 m. BSCC (2,50 x 2,00)m - corpo (Execução, incluindo fornecimento e transporte de todos os materiais, exclusive escavação e compactação)</v>
          </cell>
          <cell r="C10462" t="str">
            <v>m</v>
          </cell>
          <cell r="D10462">
            <v>4681.15</v>
          </cell>
        </row>
        <row r="10463">
          <cell r="A10463" t="str">
            <v>RO-40405</v>
          </cell>
          <cell r="B10463" t="str">
            <v>Bueiro simples celular de concreto Padrão DER/MG. Para altura de aterro de 0 a 5,00 m. BSCC (2,50 x 2,50)m - boca (Execução, incluindo fornecimento e transporte de todos os materiais, exclusive escavação e compactação)</v>
          </cell>
          <cell r="C10463" t="str">
            <v>U</v>
          </cell>
          <cell r="D10463">
            <v>10111.99</v>
          </cell>
        </row>
        <row r="10464">
          <cell r="A10464" t="str">
            <v>RO-40367</v>
          </cell>
          <cell r="B10464" t="str">
            <v>Bueiro simples celular de concreto Padrão DER/MG. Para altura de aterro de 0 a 5,00 m. BSCC (2,50 x 2,50)m - corpo (Execução, incluindo fornecimento e transporte de todos os materiais, exclusive escavação e compactação)</v>
          </cell>
          <cell r="C10464" t="str">
            <v>m</v>
          </cell>
          <cell r="D10464">
            <v>5441.39</v>
          </cell>
        </row>
        <row r="10465">
          <cell r="A10465" t="str">
            <v>RO-40406</v>
          </cell>
          <cell r="B10465" t="str">
            <v>Bueiro simples celular de concreto Padrão DER/MG. Para altura de aterro de 0 a 5,00 m. BSCC (2,50 x 3,00)m - boca (Execução, incluindo fornecimento e transporte de todos os materiais, exclusive escavação e compactação)</v>
          </cell>
          <cell r="C10465" t="str">
            <v>U</v>
          </cell>
          <cell r="D10465">
            <v>14155.19</v>
          </cell>
        </row>
        <row r="10466">
          <cell r="A10466" t="str">
            <v>RO-40368</v>
          </cell>
          <cell r="B10466" t="str">
            <v>Bueiro simples celular de concreto Padrão DER/MG. Para altura de aterro de 0 a 5,00 m. BSCC (2,50 x 3,00)m - corpo (Execução, incluindo fornecimento e transporte de todos os materiais, exclusive escavação e compactação)</v>
          </cell>
          <cell r="C10466" t="str">
            <v>m</v>
          </cell>
          <cell r="D10466">
            <v>6215.56</v>
          </cell>
        </row>
        <row r="10467">
          <cell r="A10467" t="str">
            <v>RO-40408</v>
          </cell>
          <cell r="B10467" t="str">
            <v>Bueiro simples celular de concreto Padrão DER/MG. Para altura de aterro de 0 a 5,00 m. BSCC (3,00 x 1,50)m - boca (Execução, incluindo fornecimento e transporte de todos os materiais, exclusive escavação e compactação)</v>
          </cell>
          <cell r="C10467" t="str">
            <v>U</v>
          </cell>
          <cell r="D10467">
            <v>4677.88</v>
          </cell>
        </row>
        <row r="10468">
          <cell r="A10468" t="str">
            <v>RO-40370</v>
          </cell>
          <cell r="B10468" t="str">
            <v>Bueiro simples celular de concreto Padrão DER/MG. Para altura de aterro de 0 a 5,00 m. BSCC (3,00 x 1,50)m - corpo (Execução, incluindo fornecimento e transporte de todos os materiais, exclusive escavação e compactação)</v>
          </cell>
          <cell r="C10468" t="str">
            <v>m</v>
          </cell>
          <cell r="D10468">
            <v>4997.93</v>
          </cell>
        </row>
        <row r="10469">
          <cell r="A10469" t="str">
            <v>RO-40409</v>
          </cell>
          <cell r="B10469" t="str">
            <v>Bueiro simples celular de concreto Padrão DER/MG. Para altura de aterro de 0 a 5,00 m. BSCC (3,00 x 2,00)m - boca (Execução, incluindo fornecimento e transporte de todos os materiais, exclusive escavação e compactação)</v>
          </cell>
          <cell r="C10469" t="str">
            <v>U</v>
          </cell>
          <cell r="D10469">
            <v>7404.95</v>
          </cell>
        </row>
        <row r="10470">
          <cell r="A10470" t="str">
            <v>RO-40371</v>
          </cell>
          <cell r="B10470" t="str">
            <v>Bueiro simples celular de concreto Padrão DER/MG. Para altura de aterro de 0 a 5,00 m. BSCC (3,00 x 2,00)m - corpo (Execução, incluindo fornecimento e transporte de todos os materiais, exclusive escavação e compactação)</v>
          </cell>
          <cell r="C10470" t="str">
            <v>m</v>
          </cell>
          <cell r="D10470">
            <v>5684.56</v>
          </cell>
        </row>
        <row r="10471">
          <cell r="A10471" t="str">
            <v>RO-40410</v>
          </cell>
          <cell r="B10471" t="str">
            <v>Bueiro simples celular de concreto Padrão DER/MG. Para altura de aterro de 0 a 5,00 m. BSCC (3,00 x 2,50)m - boca (Execução, incluindo fornecimento e transporte de todos os materiais, exclusive escavação e compactação)</v>
          </cell>
          <cell r="C10471" t="str">
            <v>U</v>
          </cell>
          <cell r="D10471">
            <v>10775.7</v>
          </cell>
        </row>
        <row r="10472">
          <cell r="A10472" t="str">
            <v>RO-40372</v>
          </cell>
          <cell r="B10472" t="str">
            <v>Bueiro simples celular de concreto Padrão DER/MG. Para altura de aterro de 0 a 5,00 m. BSCC (3,00 x 2,50)m - corpo (Execução, incluindo fornecimento e transporte de todos os materiais, exclusive escavação e compactação)</v>
          </cell>
          <cell r="C10472" t="str">
            <v>m</v>
          </cell>
          <cell r="D10472">
            <v>6387.33</v>
          </cell>
        </row>
        <row r="10473">
          <cell r="A10473" t="str">
            <v>RO-40411</v>
          </cell>
          <cell r="B10473" t="str">
            <v>Bueiro simples celular de concreto Padrão DER/MG. Para altura de aterro de 0 a 5,00 m. BSCC (3,00 x 3,00)m - boca (Execução, incluindo fornecimento e transporte de todos os materiais, exclusive escavação e compactação)</v>
          </cell>
          <cell r="C10473" t="str">
            <v>U</v>
          </cell>
          <cell r="D10473">
            <v>14954.89</v>
          </cell>
        </row>
        <row r="10474">
          <cell r="A10474" t="str">
            <v>RO-40373</v>
          </cell>
          <cell r="B10474" t="str">
            <v>Bueiro simples celular de concreto Padrão DER/MG. Para altura de aterro de 0 a 5,00 m. BSCC (3,00 x 3,00)m - corpo (Execução, incluindo fornecimento e transporte de todos os materiais, exclusive escavação e compactação)</v>
          </cell>
          <cell r="C10474" t="str">
            <v>m</v>
          </cell>
          <cell r="D10474">
            <v>7187.03</v>
          </cell>
        </row>
        <row r="10475">
          <cell r="A10475" t="str">
            <v>RO-40412</v>
          </cell>
          <cell r="B10475" t="str">
            <v>Bueiro simples celular de concreto Padrão DER/MG. Para altura de aterro de 0 a 5,00 m. BSCC (3,00 x 3,50)m - boca (Execução, incluindo fornecimento e transporte de todos os materiais, exclusive escavação e compactação)</v>
          </cell>
          <cell r="C10475" t="str">
            <v>U</v>
          </cell>
          <cell r="D10475">
            <v>20043.55</v>
          </cell>
        </row>
        <row r="10476">
          <cell r="A10476" t="str">
            <v>RO-43343</v>
          </cell>
          <cell r="B10476" t="str">
            <v>Bueiro simples celular de concreto Padrão DER/MG. Para altura de aterro de 0 a 5,00 m. BSCC (3,00 x 3,50)m - corpo (Execução, incluindo fornecimento e transporte de todos os materiais, exclusive escavação e compactação)</v>
          </cell>
          <cell r="C10476" t="str">
            <v>m</v>
          </cell>
          <cell r="D10476">
            <v>8058.61</v>
          </cell>
        </row>
        <row r="10477">
          <cell r="A10477" t="str">
            <v>RO-40414</v>
          </cell>
          <cell r="B10477" t="str">
            <v>Bueiro simples celular de concreto Padrão DER/MG. Para altura de aterro de 0 a 5,00 m. BSCC (3,50 x 2,50)m - boca (Execução, incluindo fornecimento e transporte de todos os materiais, exclusive escavação e compactação)</v>
          </cell>
          <cell r="C10477" t="str">
            <v>U</v>
          </cell>
          <cell r="D10477">
            <v>11434.98</v>
          </cell>
        </row>
        <row r="10478">
          <cell r="A10478" t="str">
            <v>RO-40375</v>
          </cell>
          <cell r="B10478" t="str">
            <v>Bueiro simples celular de concreto Padrão DER/MG. Para altura de aterro de 0 a 5,00 m. BSCC (3,50 x 2,50)m - corpo (Execução, incluindo fornecimento e transporte de todos os materiais, exclusive escavação e compactação)</v>
          </cell>
          <cell r="C10478" t="str">
            <v>m</v>
          </cell>
          <cell r="D10478">
            <v>7451.91</v>
          </cell>
        </row>
        <row r="10479">
          <cell r="A10479" t="str">
            <v>RO-40415</v>
          </cell>
          <cell r="B10479" t="str">
            <v>Bueiro simples celular de concreto Padrão DER/MG. Para altura de aterro de 0 a 5,00 m. BSCC (3,50 x 3,00)m - boca (Execução, incluindo fornecimento e transporte de todos os materiais, exclusive escavação e compactação)</v>
          </cell>
          <cell r="C10479" t="str">
            <v>U</v>
          </cell>
          <cell r="D10479">
            <v>15806.85</v>
          </cell>
        </row>
        <row r="10480">
          <cell r="A10480" t="str">
            <v>RO-40376</v>
          </cell>
          <cell r="B10480" t="str">
            <v>Bueiro simples celular de concreto Padrão DER/MG. Para altura de aterro de 0 a 5,00 m. BSCC (3,50 x 3,00)m - corpo (Execução, incluindo fornecimento e transporte de todos os materiais, exclusive escavação e compactação)</v>
          </cell>
          <cell r="C10480" t="str">
            <v>m</v>
          </cell>
          <cell r="D10480">
            <v>8250.35</v>
          </cell>
        </row>
        <row r="10481">
          <cell r="A10481" t="str">
            <v>RO-40416</v>
          </cell>
          <cell r="B10481" t="str">
            <v>Bueiro simples celular de concreto Padrão DER/MG. Para altura de aterro de 0 a 5,00 m. BSCC (3,50 x 3,50)m - boca (Execução, incluindo fornecimento e transporte de todos os materiais, exclusive escavação e compactação)</v>
          </cell>
          <cell r="C10481" t="str">
            <v>U</v>
          </cell>
          <cell r="D10481">
            <v>21046.86</v>
          </cell>
        </row>
        <row r="10482">
          <cell r="A10482" t="str">
            <v>RO-40388</v>
          </cell>
          <cell r="B10482" t="str">
            <v>Bueiro simples celular de concreto Padrão DER/MG. Para altura de aterro de 0 a 5,00 m. BSCC (3,50 x 3,50)m - corpo (Execução, incluindo fornecimento e transporte de todos os materiais, exclusive escavação e compactação)</v>
          </cell>
          <cell r="C10482" t="str">
            <v>m</v>
          </cell>
          <cell r="D10482">
            <v>9136.81</v>
          </cell>
        </row>
        <row r="10483">
          <cell r="A10483" t="str">
            <v>RO-40417</v>
          </cell>
          <cell r="B10483" t="str">
            <v>Bueiro simples celular de concreto Padrão DER/MG. Para altura de aterro de 0 a 5,00 m. BSCC (3,50 x 4,00)m - boca (Execução, incluindo fornecimento e transporte de todos os materiais, exclusive escavação e compactação)</v>
          </cell>
          <cell r="C10483" t="str">
            <v>U</v>
          </cell>
          <cell r="D10483">
            <v>27634.59</v>
          </cell>
        </row>
        <row r="10484">
          <cell r="A10484" t="str">
            <v>RO-40389</v>
          </cell>
          <cell r="B10484" t="str">
            <v>Bueiro simples celular de concreto Padrão DER/MG. Para altura de aterro de 0 a 5,00 m. BSCC (3,50 x 4,00)m - corpo (Execução, incluindo fornecimento e transporte de todos os materiais, exclusive escavação e compactação)</v>
          </cell>
          <cell r="C10484" t="str">
            <v>m</v>
          </cell>
          <cell r="D10484">
            <v>10228.68</v>
          </cell>
        </row>
        <row r="10485">
          <cell r="A10485" t="str">
            <v>RO-40424</v>
          </cell>
          <cell r="B10485" t="str">
            <v>Bueiro simples celular de concreto Padrão DER/MG.Para altura de aterro de 5,10 a 10,00 m.BSCC (2,50 x 2,50)m - boca (Execução, incluindo fornecimento e transporte de todos os materiais, exclusive escavação e compactação)</v>
          </cell>
          <cell r="C10485" t="str">
            <v>U</v>
          </cell>
          <cell r="D10485">
            <v>12328.59</v>
          </cell>
        </row>
        <row r="10486">
          <cell r="A10486" t="str">
            <v>RO-40275</v>
          </cell>
          <cell r="B10486" t="str">
            <v>Bueiro simples tubular  de concreto, classe CA-2.  BSTC Ø 0,40 m - corpo (Execução, incluindo fornecimento e transporte de todos os materiais e berço, exclusive escavação e compactação)</v>
          </cell>
          <cell r="C10486" t="str">
            <v>m</v>
          </cell>
          <cell r="D10486">
            <v>277.2</v>
          </cell>
        </row>
        <row r="10487">
          <cell r="A10487" t="str">
            <v>RO-40276</v>
          </cell>
          <cell r="B10487" t="str">
            <v>Bueiro simples tubular  de concreto, classe CA-2.  BSTC Ø 0,60 m  - corpo (Execução, incluindo fornecimento e transporte de todos os materiais e berço, exclusive escavação e compactação)</v>
          </cell>
          <cell r="C10487" t="str">
            <v>m</v>
          </cell>
          <cell r="D10487">
            <v>451.24</v>
          </cell>
        </row>
        <row r="10488">
          <cell r="A10488" t="str">
            <v>RO-40277</v>
          </cell>
          <cell r="B10488" t="str">
            <v>Bueiro simples tubular  de concreto, classe CA-2.  BSTC Ø 0,80 m  - corpo (Execução, incluindo fornecimento e transporte de todos os materiais e berço, exclusive escavação e compactação)</v>
          </cell>
          <cell r="C10488" t="str">
            <v>m</v>
          </cell>
          <cell r="D10488">
            <v>757.67</v>
          </cell>
        </row>
        <row r="10489">
          <cell r="A10489" t="str">
            <v>RO-40278</v>
          </cell>
          <cell r="B10489" t="str">
            <v>Bueiro simples tubular  de concreto, classe CA-2.  BSTC Ø 1,00 m - corpo (Execução, incluindo fornecimento e transporte de todos os materiais e berço, exclusive escavação e compactação)</v>
          </cell>
          <cell r="C10489" t="str">
            <v>m</v>
          </cell>
          <cell r="D10489">
            <v>1077.75</v>
          </cell>
        </row>
        <row r="10490">
          <cell r="A10490" t="str">
            <v>RO-40279</v>
          </cell>
          <cell r="B10490" t="str">
            <v>Bueiro simples tubular  de concreto, classe CA-2.  BSTC Ø 1,20 m  - corpo (Execução, incluindo fornecimento e transporte de todos os materiais e berço, exclusive escavação e compactação)</v>
          </cell>
          <cell r="C10490" t="str">
            <v>m</v>
          </cell>
          <cell r="D10490">
            <v>1486.2</v>
          </cell>
        </row>
        <row r="10491">
          <cell r="A10491" t="str">
            <v>RO-40280</v>
          </cell>
          <cell r="B10491" t="str">
            <v>Bueiro simples tubular  de concreto, classe CA-2.  BSTC Ø 1,50 m  - corpo (Execução, incluindo fornecimento e transporte de todos os materiais e berço, exclusive escavação e compactação)</v>
          </cell>
          <cell r="C10491" t="str">
            <v>m</v>
          </cell>
          <cell r="D10491">
            <v>2165.13</v>
          </cell>
        </row>
        <row r="10492">
          <cell r="A10492" t="str">
            <v>RO-40286</v>
          </cell>
          <cell r="B10492" t="str">
            <v>Bueiro simples tubular de concreto, BSTC Ø 0,40 m - boca (Execução, incluindo fornecimento e transporte de todos os materiais, exclusive escavação e compactação)</v>
          </cell>
          <cell r="C10492" t="str">
            <v>U</v>
          </cell>
          <cell r="D10492">
            <v>415.13</v>
          </cell>
        </row>
        <row r="10493">
          <cell r="A10493" t="str">
            <v>RO-40287</v>
          </cell>
          <cell r="B10493" t="str">
            <v>Bueiro simples tubular de concreto, BSTC Ø 0,60 m - boca (Execução, incluindo fornecimento e transporte de todos os materiais, exclusive escavação e compactação)</v>
          </cell>
          <cell r="C10493" t="str">
            <v>U</v>
          </cell>
          <cell r="D10493">
            <v>1138.3</v>
          </cell>
        </row>
        <row r="10494">
          <cell r="A10494" t="str">
            <v>RO-40288</v>
          </cell>
          <cell r="B10494" t="str">
            <v>Bueiro simples tubular de concreto, BSTC Ø 0,80 m - boca (Execução, incluindo fornecimento e transporte de todos os materiais, exclusive escavação e compactação)</v>
          </cell>
          <cell r="C10494" t="str">
            <v>U</v>
          </cell>
          <cell r="D10494">
            <v>1932.85</v>
          </cell>
        </row>
        <row r="10495">
          <cell r="A10495" t="str">
            <v>RO-41754</v>
          </cell>
          <cell r="B10495" t="str">
            <v>Bueiro simples tubular de concreto. BSTC Ø 1,00 m - boca (Execução, incluindo fornecimento e transporte de todos os materiais, exclusive escavação e compactação)</v>
          </cell>
          <cell r="C10495" t="str">
            <v>U</v>
          </cell>
          <cell r="D10495">
            <v>3022.82</v>
          </cell>
        </row>
        <row r="10496">
          <cell r="A10496" t="str">
            <v>RO-41783</v>
          </cell>
          <cell r="B10496" t="str">
            <v>Bueiro simples tubular de concreto. BSTC Ø 1,20 m - boca (Execução, incluindo fornecimento e transporte de todos os materiais, exclusive escavação e compactação)</v>
          </cell>
          <cell r="C10496" t="str">
            <v>U</v>
          </cell>
          <cell r="D10496">
            <v>4425.48</v>
          </cell>
        </row>
        <row r="10497">
          <cell r="A10497" t="str">
            <v>RO-42197</v>
          </cell>
          <cell r="B10497" t="str">
            <v>Bueiro simples tubular de concreto. BSTC Ø 1,50 m - boca (Execução, incluindo fornecimento e transporte de todos os materiais, exclusive escavação e compactação)</v>
          </cell>
          <cell r="C10497" t="str">
            <v>U</v>
          </cell>
          <cell r="D10497">
            <v>8146.93</v>
          </cell>
        </row>
        <row r="10498">
          <cell r="A10498" t="str">
            <v>RO-40269</v>
          </cell>
          <cell r="B10498" t="str">
            <v>Bueiro simples tubular de concreto classe CA-1. BSTC Ø 0,40 m - corpo (Execução, incluindo fornecimento e transporte de todos os materiais e berço, exclusive escavação e compactação)</v>
          </cell>
          <cell r="C10498" t="str">
            <v>m</v>
          </cell>
          <cell r="D10498">
            <v>270.33</v>
          </cell>
        </row>
        <row r="10499">
          <cell r="A10499" t="str">
            <v>RO-40270</v>
          </cell>
          <cell r="B10499" t="str">
            <v>Bueiro simples tubular de concreto, classe CA-1. BSTC Ø 0,60 m - corpo (Execução, incluindo fornecimento e transporte de todos os materiais e berço, exclusive escavação e compactação)</v>
          </cell>
          <cell r="C10499" t="str">
            <v>m</v>
          </cell>
          <cell r="D10499">
            <v>482.15</v>
          </cell>
        </row>
        <row r="10500">
          <cell r="A10500" t="str">
            <v>RO-40271</v>
          </cell>
          <cell r="B10500" t="str">
            <v>Bueiro simples tubular de concreto, classe CA-1. BSTC Ø 0,80 m - corpo (Execução, incluindo fornecimento e transporte de todos os materiais e berço, exclusive escavação e compactação)</v>
          </cell>
          <cell r="C10500" t="str">
            <v>m</v>
          </cell>
          <cell r="D10500">
            <v>768.46</v>
          </cell>
        </row>
        <row r="10501">
          <cell r="A10501" t="str">
            <v>RO-40272</v>
          </cell>
          <cell r="B10501" t="str">
            <v>Bueiro simples tubular de concreto, classe CA-1. BSTC Ø 1,00 m - corpo (Execução, incluindo fornecimento e transporte de todos os materiais e berço, exclusive escavação e compactação)</v>
          </cell>
          <cell r="C10501" t="str">
            <v>m</v>
          </cell>
          <cell r="D10501">
            <v>1032.62</v>
          </cell>
        </row>
        <row r="10502">
          <cell r="A10502" t="str">
            <v>RO-40273</v>
          </cell>
          <cell r="B10502" t="str">
            <v>Bueiro simples tubular de concreto, classe CA-1. BSTC Ø 1,20 m - corpo (Execução, incluindo fornecimento e transporte de todos os materiais e berço, exclusive escavação e compactação)</v>
          </cell>
          <cell r="C10502" t="str">
            <v>m</v>
          </cell>
          <cell r="D10502">
            <v>1432.24</v>
          </cell>
        </row>
        <row r="10503">
          <cell r="A10503" t="str">
            <v>RO-40274</v>
          </cell>
          <cell r="B10503" t="str">
            <v>Bueiro simples tubular de concreto, classe CA-1. BSTC Ø 1,50 m - corpo (Execução, incluindo fornecimento e transporte de todos os materiais e berço, exclusive escavação e compactação)</v>
          </cell>
          <cell r="C10503" t="str">
            <v>m</v>
          </cell>
          <cell r="D10503">
            <v>2096.45</v>
          </cell>
        </row>
        <row r="10504">
          <cell r="A10504" t="str">
            <v>RO-40281</v>
          </cell>
          <cell r="B10504" t="str">
            <v>Bueiro simples tubular de concreto, classe CA-3. BSTC Ø 0,60 m - corpo (Execução, incluindo fornecimento e transporte de todos os materiais e berço, exclusive escavação e compactação)</v>
          </cell>
          <cell r="C10504" t="str">
            <v>m</v>
          </cell>
          <cell r="D10504">
            <v>552.79</v>
          </cell>
        </row>
        <row r="10505">
          <cell r="A10505" t="str">
            <v>RO-40282</v>
          </cell>
          <cell r="B10505" t="str">
            <v>Bueiro simples tubular de concreto, classe CA-3. BSTC Ø 0,80 m - corpo (Execução, incluindo fornecimento e transporte de todos os materiais e berço, exclusive escavação e compactação)</v>
          </cell>
          <cell r="C10505" t="str">
            <v>m</v>
          </cell>
          <cell r="D10505">
            <v>925.84</v>
          </cell>
        </row>
        <row r="10506">
          <cell r="A10506" t="str">
            <v>RO-40283</v>
          </cell>
          <cell r="B10506" t="str">
            <v>Bueiro simples tubular de concreto, classe CA-3. BSTC Ø 1,00 m - corpo (Execução, incluindo fornecimento e transporte de todos os materiais e berço, exclusive escavação e compactação)</v>
          </cell>
          <cell r="C10506" t="str">
            <v>m</v>
          </cell>
          <cell r="D10506">
            <v>1215.12</v>
          </cell>
        </row>
        <row r="10507">
          <cell r="A10507" t="str">
            <v>RO-40284</v>
          </cell>
          <cell r="B10507" t="str">
            <v>Bueiro simples tubular de concreto, classe CA-3. BSTC Ø 1,20 m - corpo (Execução, incluindo fornecimento e transporte de todos os materiais e berço, exclusive escavação e compactação)</v>
          </cell>
          <cell r="C10507" t="str">
            <v>m</v>
          </cell>
          <cell r="D10507">
            <v>1766.63</v>
          </cell>
        </row>
        <row r="10508">
          <cell r="A10508" t="str">
            <v>RO-40285</v>
          </cell>
          <cell r="B10508" t="str">
            <v>Bueiro simples tubular de concreto, classe CA-3. BSTC Ø 1,50 m - corpo (Execução, incluindo fornecimento e transporte de todos os materiais e berço, exclusive escavação e compactação)</v>
          </cell>
          <cell r="C10508" t="str">
            <v>m</v>
          </cell>
          <cell r="D10508">
            <v>2651.79</v>
          </cell>
        </row>
        <row r="10509">
          <cell r="A10509" t="str">
            <v>RO-40501</v>
          </cell>
          <cell r="B10509" t="str">
            <v>Bueiro triplo celular de concreto Padrão DER/MG.  Para altura de aterro de 5,10 a 10,00 m. BTCC (2,00 x 1,50)m - boca (Execução, incluindo fornecimento e transporte de todos os materiais, exclusive escavação e compactação)</v>
          </cell>
          <cell r="C10509" t="str">
            <v>U</v>
          </cell>
          <cell r="D10509">
            <v>4779.48</v>
          </cell>
        </row>
        <row r="10510">
          <cell r="A10510" t="str">
            <v>RO-40488</v>
          </cell>
          <cell r="B10510" t="str">
            <v>Bueiro triplo celular de concreto Padrão DER/MG.  Para altura de aterro de 5,10 a 10,00 m. BTCC (2,00 x 1,50)m - corpo (Execução, incluindo fornecimento e transporte de todos os materiais, exclusive escavação e compactação)</v>
          </cell>
          <cell r="C10510" t="str">
            <v>m</v>
          </cell>
          <cell r="D10510">
            <v>9274.06</v>
          </cell>
        </row>
        <row r="10511">
          <cell r="A10511" t="str">
            <v>RO-40503</v>
          </cell>
          <cell r="B10511" t="str">
            <v>Bueiro triplo celular de concreto Padrão DER/MG.  Para altura de aterro de 5,10 a 10,00 m. BTCC (3,50 x 3,50)m - boca (Execução, incluindo fornecimento e transporte de todos os materiais, exclusive escavação e compactação)</v>
          </cell>
          <cell r="C10511" t="str">
            <v>U</v>
          </cell>
          <cell r="D10511">
            <v>26345.8</v>
          </cell>
        </row>
        <row r="10512">
          <cell r="A10512" t="str">
            <v>RO-40478</v>
          </cell>
          <cell r="B10512" t="str">
            <v>Bueiro triplo celular de concreto Padrão DER/MG.  Para altura de aterro de 5,10 a 10,00 m. BTCC (3,50 x 3,50)m - corpo (Execução, incluindo fornecimento e transporte de todos os materiais, exclusive escavação e compactação)</v>
          </cell>
          <cell r="C10512" t="str">
            <v>m</v>
          </cell>
          <cell r="D10512">
            <v>25802.1</v>
          </cell>
        </row>
        <row r="10513">
          <cell r="A10513" t="str">
            <v>RO-40504</v>
          </cell>
          <cell r="B10513" t="str">
            <v>Bueiro triplo celular de concreto Padrão DER/MG. Para altura de aterro de 0 a 5,00 m.  BTCC (2,00 x 2,00)m - boca (Execução, incluindo fornecimento e transporte de todos os materiais, exclusive escavação e compactação)</v>
          </cell>
          <cell r="C10513" t="str">
            <v>U</v>
          </cell>
          <cell r="D10513">
            <v>6305.05</v>
          </cell>
        </row>
        <row r="10514">
          <cell r="A10514" t="str">
            <v>RO-40483</v>
          </cell>
          <cell r="B10514" t="str">
            <v>Bueiro triplo celular de concreto Padrão DER/MG. Para altura de aterro de 0 a 5,00 m.  BTCC (2,00 x 2,00)m - corpo (Execução, incluindo fornecimento e transporte de todos os materiais, exclusive escavação e compactação)</v>
          </cell>
          <cell r="C10514" t="str">
            <v>m</v>
          </cell>
          <cell r="D10514">
            <v>8625.44</v>
          </cell>
        </row>
        <row r="10515">
          <cell r="A10515" t="str">
            <v>RO-42272</v>
          </cell>
          <cell r="B10515" t="str">
            <v>Bueiro triplo celular de concreto Padrão DER/MG. Para altura de aterro de 0 a 5,00 m.  BTCC (2,50 x 1,50)m - boca (Execução, incluindo fornecimento e transporte de todos os materiais, exclusive escavação e compactação)</v>
          </cell>
          <cell r="C10515" t="str">
            <v>U</v>
          </cell>
          <cell r="D10515">
            <v>4315.54</v>
          </cell>
        </row>
        <row r="10516">
          <cell r="A10516" t="str">
            <v>RO-42271</v>
          </cell>
          <cell r="B10516" t="str">
            <v>Bueiro triplo celular de concreto Padrão DER/MG. Para altura de aterro de 0 a 5,00 m.  BTCC (2,50 x 1,50)m - corpo (Execução, incluindo fornecimento e transporte de todos os materiais, exclusive escavação e compactação)</v>
          </cell>
          <cell r="C10516" t="str">
            <v>m</v>
          </cell>
          <cell r="D10516">
            <v>9587.43</v>
          </cell>
        </row>
        <row r="10517">
          <cell r="A10517" t="str">
            <v>RO-40505</v>
          </cell>
          <cell r="B10517" t="str">
            <v>Bueiro triplo celular de concreto Padrão DER/MG. Para altura de aterro de 0 a 5,00 m.  BTCC (2,50 x 2,50)m - boca (Execução, incluindo fornecimento e transporte de todos os materiais, exclusive escavação e compactação)</v>
          </cell>
          <cell r="C10517" t="str">
            <v>U</v>
          </cell>
          <cell r="D10517">
            <v>10111.99</v>
          </cell>
        </row>
        <row r="10518">
          <cell r="A10518" t="str">
            <v>RO-40494</v>
          </cell>
          <cell r="B10518" t="str">
            <v>Bueiro triplo celular de concreto Padrão DER/MG. Para altura de aterro de 0 a 5,00 m.  BTCC (2,50 x 2,50)m - corpo (Execução, incluindo fornecimento e transporte de todos os materiais, exclusive escavação e compactação)</v>
          </cell>
          <cell r="C10518" t="str">
            <v>m</v>
          </cell>
          <cell r="D10518">
            <v>12031.18</v>
          </cell>
        </row>
        <row r="10519">
          <cell r="A10519" t="str">
            <v>RO-40496</v>
          </cell>
          <cell r="B10519" t="str">
            <v>Bueiro triplo celular de concreto Padrão DER/MG. Para altura de aterro de 0 a 5,00 m.  BTCC (3,00 x 2,50)m - boca (Execução, incluindo fornecimento e transporte de todos os materiais, exclusive escavação e compactação)</v>
          </cell>
          <cell r="C10519" t="str">
            <v>U</v>
          </cell>
          <cell r="D10519">
            <v>10775.7</v>
          </cell>
        </row>
        <row r="10520">
          <cell r="A10520" t="str">
            <v>RO-40485</v>
          </cell>
          <cell r="B10520" t="str">
            <v>Bueiro triplo celular de concreto Padrão DER/MG. Para altura de aterro de 0 a 5,00 m.  BTCC (3,00 x 2,50)m - corpo (Execução, incluindo fornecimento e transporte de todos os materiais, exclusive escavação e compactação)</v>
          </cell>
          <cell r="C10520" t="str">
            <v>m</v>
          </cell>
          <cell r="D10520">
            <v>14371.16</v>
          </cell>
        </row>
        <row r="10521">
          <cell r="A10521" t="str">
            <v>RO-40497</v>
          </cell>
          <cell r="B10521" t="str">
            <v>Bueiro triplo celular de concreto Padrão DER/MG. Para altura de aterro de 0 a 5,00 m.  BTCC (3,00 x 3,00 m - boca (Execução, incluindo fornecimento e transporte de todos os materiais, exclusive escavação e compactação)</v>
          </cell>
          <cell r="C10521" t="str">
            <v>U</v>
          </cell>
          <cell r="D10521">
            <v>14954.89</v>
          </cell>
        </row>
        <row r="10522">
          <cell r="A10522" t="str">
            <v>RO-40486</v>
          </cell>
          <cell r="B10522" t="str">
            <v>Bueiro triplo celular de concreto Padrão DER/MG. Para altura de aterro de 0 a 5,00 m.  BTCC (3,00 x 3,00)m - corpo (Execução, incluindo fornecimento e transporte de todos os materiais, exclusive escavação e compactação)</v>
          </cell>
          <cell r="C10522" t="str">
            <v>m</v>
          </cell>
          <cell r="D10522">
            <v>15726.64</v>
          </cell>
        </row>
        <row r="10523">
          <cell r="A10523" t="str">
            <v>RO-40498</v>
          </cell>
          <cell r="B10523" t="str">
            <v>Bueiro triplo celular de concreto Padrão DER/MG. Para altura de aterro de 0 a 5,00 m.  BTCC (3,00 x 3,50)m - boca (Execução, incluindo fornecimento e transporte de todos os materiais, exclusive escavação e compactação)</v>
          </cell>
          <cell r="C10523" t="str">
            <v>U</v>
          </cell>
          <cell r="D10523">
            <v>20043.55</v>
          </cell>
        </row>
        <row r="10524">
          <cell r="A10524" t="str">
            <v>RO-40487</v>
          </cell>
          <cell r="B10524" t="str">
            <v>Bueiro triplo celular de concreto Padrão DER/MG. Para altura de aterro de 0 a 5,00 m.  BTCC (3,00 x 3,50)m - corpo (Execução, incluindo fornecimento e transporte de todos os materiais, exclusive escavação e compactação)</v>
          </cell>
          <cell r="C10524" t="str">
            <v>m</v>
          </cell>
          <cell r="D10524">
            <v>17279.31</v>
          </cell>
        </row>
        <row r="10525">
          <cell r="A10525" t="str">
            <v>RO-41799</v>
          </cell>
          <cell r="B10525" t="str">
            <v>Bueiro triplo celular de concreto Padrão DER/MG. Para altura de aterro de 0 a 5,00 m.  BTCC (3,00 x2,00)m - corpo (Execução, incluindo fornecimento e transporte de todos os materiais, exclusive escavação e compactação)</v>
          </cell>
          <cell r="C10525" t="str">
            <v>m</v>
          </cell>
          <cell r="D10525">
            <v>13151.76</v>
          </cell>
        </row>
        <row r="10526">
          <cell r="A10526" t="str">
            <v>RO-40507</v>
          </cell>
          <cell r="B10526" t="str">
            <v>Bueiro triplo celular de concreto Padrão DER/MG. Para altura de aterro de 0 a 5,00 m.  BTCC (3,50 x 3,50)m - boca (Execução, incluindo fornecimento e transporte de todos os materiais, exclusive escavação e compactação)</v>
          </cell>
          <cell r="C10526" t="str">
            <v>U</v>
          </cell>
          <cell r="D10526">
            <v>21046.86</v>
          </cell>
        </row>
        <row r="10527">
          <cell r="A10527" t="str">
            <v>RO-40492</v>
          </cell>
          <cell r="B10527" t="str">
            <v>Bueiro triplo celular de concreto Padrão DER/MG. Para altura de aterro de 0 a 5,00 m.  BTCC (3,50 x 3,50)m - corpo (Execução, incluindo fornecimento e transporte de todos os materiais, exclusive escavação e compactação)</v>
          </cell>
          <cell r="C10527" t="str">
            <v>m</v>
          </cell>
          <cell r="D10527">
            <v>19889.3</v>
          </cell>
        </row>
        <row r="10528">
          <cell r="A10528" t="str">
            <v>RO-40500</v>
          </cell>
          <cell r="B10528" t="str">
            <v>Bueiro triplo celular de concreto Padrão DER/MG. Para altura de aterro de 0 a 5,00 m.  BTCC (4,00 x 4,00)m - corpo (Execução, incluindo fornecimento e transporte de todos os materiais, exclusive escavação e compactação)</v>
          </cell>
          <cell r="C10528" t="str">
            <v>m</v>
          </cell>
          <cell r="D10528">
            <v>25347.84</v>
          </cell>
        </row>
        <row r="10529">
          <cell r="A10529" t="str">
            <v>RO-40509</v>
          </cell>
          <cell r="B10529" t="str">
            <v>Bueiro triplo celular de concreto Padrão DER/MG. Para altura de aterro de 0 a 5,00 m. BTCC (4,00 x 4,00)m - boca (Execução, incluindo fornecimento e transporte de todos os materiais, exclusive escavação e compactação)</v>
          </cell>
          <cell r="C10529" t="str">
            <v>U</v>
          </cell>
          <cell r="D10529">
            <v>28378.89</v>
          </cell>
        </row>
        <row r="10530">
          <cell r="A10530" t="str">
            <v>RO-44766</v>
          </cell>
          <cell r="B10530" t="str">
            <v>Bueiro triplo celular de concreto padrão DER/MG para altura de aterro de 0 a 5,00m. BTCC (3,00 X 2,00)m - boca (Execução, incluindo fornecimento e transporte de todos os materiais, exclusive escavação e compactação)</v>
          </cell>
          <cell r="C10530" t="str">
            <v>U</v>
          </cell>
          <cell r="D10530">
            <v>7404.95</v>
          </cell>
        </row>
        <row r="10531">
          <cell r="A10531" t="str">
            <v>RO-42821</v>
          </cell>
          <cell r="B10531" t="str">
            <v>Bueiro triplo celular de concreto Padrão DER/MG. Para altura de aterro de 5,10 a 10,00 m. BTCC (3,50 x 2,50)m - boca (Execução, incluindo fornecimento e transporte de todos os materiais, exclusive escavação e compactação)</v>
          </cell>
          <cell r="C10531" t="str">
            <v>U</v>
          </cell>
          <cell r="D10531">
            <v>14795.36</v>
          </cell>
        </row>
        <row r="10532">
          <cell r="A10532" t="str">
            <v>RO-42820</v>
          </cell>
          <cell r="B10532" t="str">
            <v>Bueiro triplo celular de concreto Padrão DER/MG. Para altura de aterro de 5,10 a 10,00 m. BTCC (3,50 x 2,50)m - corpo (Execução, incluindo fornecimento e transporte de todos os materiais, exclusive escavação e compactação)</v>
          </cell>
          <cell r="C10532" t="str">
            <v>m</v>
          </cell>
          <cell r="D10532">
            <v>22297.54</v>
          </cell>
        </row>
        <row r="10533">
          <cell r="A10533" t="str">
            <v>RO-40321</v>
          </cell>
          <cell r="B10533" t="str">
            <v>Bueiro triplo tubular  de concreto, classe CA-2.  BTTC Ø 0,60 m - corpo (Execução, incluindo fornecimento e transporte de todos os materiais e berço, exclusive escavação e compactação)</v>
          </cell>
          <cell r="C10533" t="str">
            <v>m</v>
          </cell>
          <cell r="D10533">
            <v>1264.19</v>
          </cell>
        </row>
        <row r="10534">
          <cell r="A10534" t="str">
            <v>RO-40322</v>
          </cell>
          <cell r="B10534" t="str">
            <v>Bueiro triplo tubular  de concreto, classe CA-2.  BTTC Ø 0,80 m - corpo (Execução, incluindo fornecimento e transporte de todos os materiais e berço, exclusive escavação e compactação)</v>
          </cell>
          <cell r="C10534" t="str">
            <v>m</v>
          </cell>
          <cell r="D10534">
            <v>2156.63</v>
          </cell>
        </row>
        <row r="10535">
          <cell r="A10535" t="str">
            <v>RO-40323</v>
          </cell>
          <cell r="B10535" t="str">
            <v>Bueiro triplo tubular  de concreto, classe CA-2.  BTTC Ø 1,00 m - corpo (Execução, incluindo fornecimento e transporte de todos os materiais e berço, exclusive escavação e compactação)</v>
          </cell>
          <cell r="C10535" t="str">
            <v>m</v>
          </cell>
          <cell r="D10535">
            <v>3084.69</v>
          </cell>
        </row>
        <row r="10536">
          <cell r="A10536" t="str">
            <v>RO-40324</v>
          </cell>
          <cell r="B10536" t="str">
            <v>Bueiro triplo tubular  de concreto, classe CA-2.  BTTC Ø 1,20 m - corpo (Execução, incluindo fornecimento e transporte de todos os materiais e berço, exclusive escavação e compactação)</v>
          </cell>
          <cell r="C10536" t="str">
            <v>m</v>
          </cell>
          <cell r="D10536">
            <v>4279.91</v>
          </cell>
        </row>
        <row r="10537">
          <cell r="A10537" t="str">
            <v>RO-40325</v>
          </cell>
          <cell r="B10537" t="str">
            <v>Bueiro triplo tubular  de concreto, classe CA-2.  BTTC Ø 1,50 m - corpo (Execução, incluindo fornecimento e transporte de todos os materiais e berço, exclusive escavação e compactação)</v>
          </cell>
          <cell r="C10537" t="str">
            <v>m</v>
          </cell>
          <cell r="D10537">
            <v>6270.68</v>
          </cell>
        </row>
        <row r="10538">
          <cell r="A10538" t="str">
            <v>RO-40331</v>
          </cell>
          <cell r="B10538" t="str">
            <v>Bueiro triplo tubular de concreto. BTTC Ø 0,60 m - boca (Execução, incluindo fornecimento e transporte de todos os materiais, exclusive escavação e compactação)</v>
          </cell>
          <cell r="C10538" t="str">
            <v>U</v>
          </cell>
          <cell r="D10538">
            <v>2225.16</v>
          </cell>
        </row>
        <row r="10539">
          <cell r="A10539" t="str">
            <v>RO-40332</v>
          </cell>
          <cell r="B10539" t="str">
            <v>Bueiro triplo tubular de concreto. BTTC Ø 0,80 m - boca (Execução, incluindo fornecimento e transporte de todos os materiais, exclusive escavação e compactação)</v>
          </cell>
          <cell r="C10539" t="str">
            <v>U</v>
          </cell>
          <cell r="D10539">
            <v>3610.35</v>
          </cell>
        </row>
        <row r="10540">
          <cell r="A10540" t="str">
            <v>RO-40333</v>
          </cell>
          <cell r="B10540" t="str">
            <v>Bueiro triplo tubular de concreto. BTTC Ø 1,00 m - boca (Execução, incluindo fornecimento e transporte de todos os materiais, exclusive escavação e compactação)</v>
          </cell>
          <cell r="C10540" t="str">
            <v>U</v>
          </cell>
          <cell r="D10540">
            <v>5446.44</v>
          </cell>
        </row>
        <row r="10541">
          <cell r="A10541" t="str">
            <v>RO-40334</v>
          </cell>
          <cell r="B10541" t="str">
            <v>Bueiro triplo tubular de concreto. BTTC Ø 1,20 m - boca (Execução, incluindo fornecimento e transporte de todos os materiais, exclusive escavação e compactação)</v>
          </cell>
          <cell r="C10541" t="str">
            <v>U</v>
          </cell>
          <cell r="D10541">
            <v>8006.77</v>
          </cell>
        </row>
        <row r="10542">
          <cell r="A10542" t="str">
            <v>RO-40335</v>
          </cell>
          <cell r="B10542" t="str">
            <v>Bueiro triplo tubular de concreto. BTTC Ø 1,50 m - boca (Execução, incluindo fornecimento e transporte de todos os materiais, exclusive escavação e compactação)</v>
          </cell>
          <cell r="C10542" t="str">
            <v>U</v>
          </cell>
          <cell r="D10542">
            <v>14256.25</v>
          </cell>
        </row>
        <row r="10543">
          <cell r="A10543" t="str">
            <v>RO-40316</v>
          </cell>
          <cell r="B10543" t="str">
            <v>Bueiro triplo tubular de concreto, classe CA-1. BTTC Ø 0,60 m - corpo (Execução, incluindo fornecimento e transporte de todos os materiais e berço, exclusive escavação e compactação)</v>
          </cell>
          <cell r="C10543" t="str">
            <v>m</v>
          </cell>
          <cell r="D10543">
            <v>1356.92</v>
          </cell>
        </row>
        <row r="10544">
          <cell r="A10544" t="str">
            <v>RO-40317</v>
          </cell>
          <cell r="B10544" t="str">
            <v>Bueiro triplo tubular de concreto, classe CA-1. BTTC Ø 0,80 m - corpo (Execução, incluindo fornecimento e transporte de todos os materiais e berço, exclusive escavação e compactação)</v>
          </cell>
          <cell r="C10544" t="str">
            <v>m</v>
          </cell>
          <cell r="D10544">
            <v>2189</v>
          </cell>
        </row>
        <row r="10545">
          <cell r="A10545" t="str">
            <v>RO-40318</v>
          </cell>
          <cell r="B10545" t="str">
            <v>Bueiro triplo tubular de concreto, classe CA-1. BTTC Ø 1,00 m - corpo (Execução, incluindo fornecimento e transporte de todos os materiais e berço, exclusive escavação e compactação)</v>
          </cell>
          <cell r="C10545" t="str">
            <v>m</v>
          </cell>
          <cell r="D10545">
            <v>2949.3</v>
          </cell>
        </row>
        <row r="10546">
          <cell r="A10546" t="str">
            <v>RO-40319</v>
          </cell>
          <cell r="B10546" t="str">
            <v>Bueiro triplo tubular de concreto, classe CA-1. BTTC Ø 1,20 m - corpo (Execução, incluindo fornecimento e transporte de todos os materiais e berço, exclusive escavação e compactação)</v>
          </cell>
          <cell r="C10546" t="str">
            <v>m</v>
          </cell>
          <cell r="D10546">
            <v>4117.66</v>
          </cell>
        </row>
        <row r="10547">
          <cell r="A10547" t="str">
            <v>RO-40320</v>
          </cell>
          <cell r="B10547" t="str">
            <v>Bueiro triplo tubular de concreto, classe CA-1. BTTC Ø 1,50 m - corpo (Execução, incluindo fornecimento e transporte de todos os materiais e berço, exclusive escavação e compactação)</v>
          </cell>
          <cell r="C10547" t="str">
            <v>m</v>
          </cell>
          <cell r="D10547">
            <v>6064.64</v>
          </cell>
        </row>
        <row r="10548">
          <cell r="A10548" t="str">
            <v>RO-40327</v>
          </cell>
          <cell r="B10548" t="str">
            <v>Bueiro triplo tubular de concreto, classe CA-3. BTTC Ø 0,80 m - corpo (Execução, incluindo fornecimento e transporte de todos os materiais e berço, exclusive escavação e compactação)</v>
          </cell>
          <cell r="C10548" t="str">
            <v>m</v>
          </cell>
          <cell r="D10548">
            <v>2661.14</v>
          </cell>
        </row>
        <row r="10549">
          <cell r="A10549" t="str">
            <v>RO-40328</v>
          </cell>
          <cell r="B10549" t="str">
            <v>Bueiro triplo tubular de concreto, classe CA-3. BTTC Ø 1,00 m - corpo (Execução, incluindo fornecimento e transporte de todos os materiais e berço, exclusive escavação e compactação)</v>
          </cell>
          <cell r="C10549" t="str">
            <v>m</v>
          </cell>
          <cell r="D10549">
            <v>3496.8</v>
          </cell>
        </row>
        <row r="10550">
          <cell r="A10550" t="str">
            <v>RO-40329</v>
          </cell>
          <cell r="B10550" t="str">
            <v>Bueiro triplo tubular de concreto, classe CA-3. BTTC Ø 1,20 m - corpo (Execução, incluindo fornecimento e transporte de todos os materiais e berço, exclusive escavação e compactação)</v>
          </cell>
          <cell r="C10550" t="str">
            <v>m</v>
          </cell>
          <cell r="D10550">
            <v>5121.2</v>
          </cell>
        </row>
        <row r="10551">
          <cell r="A10551" t="str">
            <v>RO-40330</v>
          </cell>
          <cell r="B10551" t="str">
            <v>Bueiro triplo tubular de concreto, classe CA-3. BTTC Ø 1,50 m - corpo (Execução, incluindo fornecimento e transporte de todos os materiais e berço, exclusive escavação e compactação)</v>
          </cell>
          <cell r="C10551" t="str">
            <v>m</v>
          </cell>
          <cell r="D10551">
            <v>7730.66</v>
          </cell>
        </row>
        <row r="10552">
          <cell r="A10552" t="str">
            <v>RO-40988</v>
          </cell>
          <cell r="B10552" t="str">
            <v>Colchão drenante de areia (Execução,  incluindo  espalhamento e fornecimento de todos os materiais, exceto transporte dos agregados)</v>
          </cell>
          <cell r="C10552" t="str">
            <v>m3</v>
          </cell>
          <cell r="D10552">
            <v>70.86</v>
          </cell>
        </row>
        <row r="10553">
          <cell r="A10553" t="str">
            <v>RO-43118</v>
          </cell>
          <cell r="B10553" t="str">
            <v>Colchão drenante de brita com geotextil não tecido (Execução,  incluindo  espalhamento e fornecimento de todos os materiais, exceto transporte dos agregados)</v>
          </cell>
          <cell r="C10553" t="str">
            <v>m3</v>
          </cell>
          <cell r="D10553">
            <v>99.76</v>
          </cell>
        </row>
        <row r="10554">
          <cell r="A10554" t="str">
            <v>RO-40935</v>
          </cell>
          <cell r="B10554" t="str">
            <v>Dreno de alivio de pavimento, tipo DR.DA-01 (Execução incluindo  escavação ,fornecimento de todos os materiais, exceto transporte dos agregados)</v>
          </cell>
          <cell r="C10554" t="str">
            <v>m</v>
          </cell>
          <cell r="D10554">
            <v>7.39</v>
          </cell>
        </row>
        <row r="10555">
          <cell r="A10555" t="str">
            <v>RO-40925</v>
          </cell>
          <cell r="B10555" t="str">
            <v>Dreno de talvegue com pedra de mão, brita e areia, tipo DR.DT (Execução, incluindo fornecimento de todos os materiais, exceto transporte dos agregados e escavação)</v>
          </cell>
          <cell r="C10555" t="str">
            <v>m3</v>
          </cell>
          <cell r="D10555">
            <v>129.88</v>
          </cell>
        </row>
        <row r="10556">
          <cell r="A10556" t="str">
            <v>RO-43467</v>
          </cell>
          <cell r="B10556" t="str">
            <v>Dreno de Talvegue tipo DR-DT com pedra de mão (Execução, incluindo fornecimento de todos os materiais, exceto transporte dos agregados e escavação)</v>
          </cell>
          <cell r="C10556" t="str">
            <v>m3</v>
          </cell>
          <cell r="D10556">
            <v>115.44</v>
          </cell>
        </row>
        <row r="10557">
          <cell r="A10557" t="str">
            <v>RO-40928</v>
          </cell>
          <cell r="B10557" t="str">
            <v>Dreno espinha de peixe de areia, tipo DR.EP-01 (Execução incluindo  escavação ,fornecimento de todos os materiais, exceto transporte dos agregados)</v>
          </cell>
          <cell r="C10557" t="str">
            <v>m</v>
          </cell>
          <cell r="D10557">
            <v>15.51</v>
          </cell>
        </row>
        <row r="10558">
          <cell r="A10558" t="str">
            <v>RO-40930</v>
          </cell>
          <cell r="B10558" t="str">
            <v>Dreno espinha de peixe de brita, tipo DR.EP-01 (Execução incluindo  escavação ,fornecimento de todos os materiais, exceto transporte dos agregados)</v>
          </cell>
          <cell r="C10558" t="str">
            <v>m</v>
          </cell>
          <cell r="D10558">
            <v>16.63</v>
          </cell>
        </row>
        <row r="10559">
          <cell r="A10559" t="str">
            <v>RO-42808</v>
          </cell>
          <cell r="B10559" t="str">
            <v>Dreno profundo com areia, sem selo, com 1,50x0,40 m e tubo de polietileno de alta densidade perfurado, de 100mm envolvido em manta geotêxtil não tecida, tipo DR.DP-02 (Execução  incluindo  escavação , fornecimento de todos os materiais, exceto transporte dos agregados)</v>
          </cell>
          <cell r="C10559" t="str">
            <v>m</v>
          </cell>
          <cell r="D10559">
            <v>82.73</v>
          </cell>
        </row>
        <row r="10560">
          <cell r="A10560" t="str">
            <v>RO-42935</v>
          </cell>
          <cell r="B10560" t="str">
            <v>Dreno profundo com brita, com selo, com 1,50x0,40 m envolvido em manta geotêxtil não tecida, com tubo de polietileno de alta densidade perfurado, de 100mm tipo DR.DPS-02 (Execução  incluindo  escavação, fornecimento de todos os materiais, exceto transporte dos agregados)</v>
          </cell>
          <cell r="C10560" t="str">
            <v>m</v>
          </cell>
          <cell r="D10560">
            <v>92.42</v>
          </cell>
        </row>
        <row r="10561">
          <cell r="A10561" t="str">
            <v>RO-42838</v>
          </cell>
          <cell r="B10561" t="str">
            <v>Dreno profundo com brita, sem selo, com 1,50x0,40 m envolvido em manta geotêxtil não tecida, com tubo de polietileno de alta densidade perfurado, de 100mm tipo DR.DP-02 (Execução  incluindo  escavação, fornecimento de todos os materiais, exceto transporte dos agregados)</v>
          </cell>
          <cell r="C10561" t="str">
            <v>m</v>
          </cell>
          <cell r="D10561">
            <v>99.9</v>
          </cell>
        </row>
        <row r="10562">
          <cell r="A10562" t="str">
            <v>RO-43276</v>
          </cell>
          <cell r="B10562" t="str">
            <v>Dreno profundo com brita, sem selo, com 1,50x0,60 m envolvido em manta geotêxtil não tecida, com tubo de polietileno de alta densidade perfurado, de 100mm tipo DR.DP-02 (Execução  incluindo  escavação, fornecimento de todos os materiais, exceto transporte dos agregados)</v>
          </cell>
          <cell r="C10562" t="str">
            <v>m</v>
          </cell>
          <cell r="D10562">
            <v>141.64</v>
          </cell>
        </row>
        <row r="10563">
          <cell r="A10563" t="str">
            <v>RO-40942</v>
          </cell>
          <cell r="B10563" t="str">
            <v>Dreno profundo de areia com selo, com (1,50 x 0,40)m e tubo de PVC perfurado com ø 100mm, tipo DPS-02 (Execução  incluindo  escavação,  fornecimento de todos os materiais, exceto transporte dos agregados)</v>
          </cell>
          <cell r="C10563" t="str">
            <v>m</v>
          </cell>
          <cell r="D10563">
            <v>73.37</v>
          </cell>
        </row>
        <row r="10564">
          <cell r="A10564" t="str">
            <v>RO-40953</v>
          </cell>
          <cell r="B10564" t="str">
            <v>Dreno profundo de corte em rocha tipo DR.DPR (Execução  incluindo  escavação,  fornecimento de todos os materiais, exceto transporte dos agregados)</v>
          </cell>
          <cell r="C10564" t="str">
            <v>m</v>
          </cell>
          <cell r="D10564">
            <v>45.13</v>
          </cell>
        </row>
        <row r="10565">
          <cell r="A10565" t="str">
            <v>RO-40956</v>
          </cell>
          <cell r="B10565" t="str">
            <v>Dreno vertical de areia (Execução incluindo  escavação ,fornecimento de todos os materiais, exceto transporte dos agregados)</v>
          </cell>
          <cell r="C10565" t="str">
            <v>m3</v>
          </cell>
          <cell r="D10565">
            <v>102.78</v>
          </cell>
        </row>
        <row r="10566">
          <cell r="A10566" t="str">
            <v>RO-40955</v>
          </cell>
          <cell r="B10566" t="str">
            <v>Dreno vertical de brita (Execução incluindo  escavação ,fornecimento de todos os materiais, exceto transporte dos agregados)</v>
          </cell>
          <cell r="C10566" t="str">
            <v>m3</v>
          </cell>
          <cell r="D10566">
            <v>121.46</v>
          </cell>
        </row>
        <row r="10567">
          <cell r="A10567" t="str">
            <v>RO-41037</v>
          </cell>
          <cell r="B10567" t="str">
            <v>Enrocamento de talude, tipo OC.ET-01 (Execução, incluindo  fornecimento de todos os materiais, exclui transporte do agregado)</v>
          </cell>
          <cell r="C10567" t="str">
            <v>m3</v>
          </cell>
          <cell r="D10567">
            <v>180.79</v>
          </cell>
        </row>
        <row r="10568">
          <cell r="A10568" t="str">
            <v>RO-40345</v>
          </cell>
          <cell r="B10568" t="str">
            <v>Gigante de sustentação para bueiro duplo tubular de concreto - BDTC Ø 0,80 m (Execução, incluindo fornecimento e transporte de todos os materiais,exclusive escavação e compactação)</v>
          </cell>
          <cell r="C10568" t="str">
            <v>U</v>
          </cell>
          <cell r="D10568">
            <v>1234.39</v>
          </cell>
        </row>
        <row r="10569">
          <cell r="A10569" t="str">
            <v>RO-40342</v>
          </cell>
          <cell r="B10569" t="str">
            <v>Gigante de sustentação para bueiro simples tubular de concreto - BSTC Ø 0,60 m (Execução, incluindo fornecimento e transporte de todos os materiais,exclusive escavação e compactação)</v>
          </cell>
          <cell r="C10569" t="str">
            <v>U</v>
          </cell>
          <cell r="D10569">
            <v>605.05</v>
          </cell>
        </row>
        <row r="10570">
          <cell r="A10570" t="str">
            <v>RO-40343</v>
          </cell>
          <cell r="B10570" t="str">
            <v>Gigante de sustentação para bueiro simples tubular de concreto - BSTC Ø 0,80 m (Execução, incluindo fornecimento e transporte de todos os materiais,exclusive escavação e compactação)</v>
          </cell>
          <cell r="C10570" t="str">
            <v>U</v>
          </cell>
          <cell r="D10570">
            <v>649.81</v>
          </cell>
        </row>
        <row r="10571">
          <cell r="A10571" t="str">
            <v>RO-40344</v>
          </cell>
          <cell r="B10571" t="str">
            <v>Gigante de sustentação para bueiro simples tubular de concreto - BSTC Ø 1,00 m (Execução, incluindo fornecimento e transporte de todos os materiais,exclusive escavação e compactação)</v>
          </cell>
          <cell r="C10571" t="str">
            <v>U</v>
          </cell>
          <cell r="D10571">
            <v>786.51</v>
          </cell>
        </row>
        <row r="10572">
          <cell r="A10572" t="str">
            <v>RO-40346</v>
          </cell>
          <cell r="B10572" t="str">
            <v>Gigante de sustentação para bueiro triplo tubular de concreto - BTTC Ø 1,00 m (Execução, incluindo fornecimento e transporte de todos os materiais,exclusive escavação e compactação)</v>
          </cell>
          <cell r="C10572" t="str">
            <v>U</v>
          </cell>
          <cell r="D10572">
            <v>1697.6</v>
          </cell>
        </row>
        <row r="10573">
          <cell r="A10573" t="str">
            <v>RO-41034</v>
          </cell>
          <cell r="B10573" t="str">
            <v>Guarda-corpo, tipo OC.NJ-S1 (Execução incluindo  fornecimento e transporte de todos os materiais)</v>
          </cell>
          <cell r="C10573" t="str">
            <v>m</v>
          </cell>
          <cell r="D10573">
            <v>408.97</v>
          </cell>
        </row>
        <row r="10574">
          <cell r="A10574" t="str">
            <v>RO-43310</v>
          </cell>
          <cell r="B10574" t="str">
            <v>Manta geotêxtil não tecida, A/150, OP/15 ou similar, resistência à tração de 10 KN/m2 (Execução, incluindo fornecimento, transporte e colocação)</v>
          </cell>
          <cell r="C10574" t="str">
            <v>m2</v>
          </cell>
          <cell r="D10574">
            <v>5.31</v>
          </cell>
        </row>
        <row r="10575">
          <cell r="A10575" t="str">
            <v>RO-40980</v>
          </cell>
          <cell r="B10575" t="str">
            <v>Manta geotêxtil não tecida, A/180, OP/20 ou similar, resistência à tração de 12 KN/m2 (Incluindo fornecimento, transporte e colocação)</v>
          </cell>
          <cell r="C10575" t="str">
            <v>m2</v>
          </cell>
          <cell r="D10575">
            <v>3.47</v>
          </cell>
        </row>
        <row r="10576">
          <cell r="A10576" t="str">
            <v>RO-40981</v>
          </cell>
          <cell r="B10576" t="str">
            <v>Manta geotêxtil não tecida, A/300, OP/30 ou similar, resistência à tração de 21 KN/m2 (Execução, incluindo fornecimento, transporte e colocação)</v>
          </cell>
          <cell r="C10576" t="str">
            <v>m2</v>
          </cell>
          <cell r="D10576">
            <v>5.31</v>
          </cell>
        </row>
        <row r="10577">
          <cell r="A10577" t="str">
            <v>RO-40982</v>
          </cell>
          <cell r="B10577" t="str">
            <v>Manta geotêxtil não tecida, A/500, OP/60 ou similar, resistência à tração de 39 KN/m2 (Execução, incluindo fornecimento, transporte e colocação)</v>
          </cell>
          <cell r="C10577" t="str">
            <v>m2</v>
          </cell>
          <cell r="D10577">
            <v>11.72</v>
          </cell>
        </row>
        <row r="10578">
          <cell r="A10578" t="str">
            <v>RO-43147</v>
          </cell>
          <cell r="B10578" t="str">
            <v>Manta geotêxtil não tecida, OP/40 ou similar, resistência à tração de 27 KN/m2 (Execução, incluindo fornecimento, transporte e colocação)</v>
          </cell>
          <cell r="C10578" t="str">
            <v>m2</v>
          </cell>
          <cell r="D10578">
            <v>7.06</v>
          </cell>
        </row>
        <row r="10579">
          <cell r="A10579" t="str">
            <v>RO-40976</v>
          </cell>
          <cell r="B10579" t="str">
            <v>Manta geotextil tecida, 2004 ou similar, resistência a tração de 22 KN/m2 (Eexecução, incluindo fornecimento, transporte e colocação)</v>
          </cell>
          <cell r="C10579" t="str">
            <v>m2</v>
          </cell>
          <cell r="D10579">
            <v>3.19</v>
          </cell>
        </row>
        <row r="10580">
          <cell r="A10580" t="str">
            <v>RO-40977</v>
          </cell>
          <cell r="B10580" t="str">
            <v>Manta geotextil tecida, 2008 ou similar, resistência à tração de 35 KN/m2. (Execução, incluindo fornecimento, transporte e colocação)</v>
          </cell>
          <cell r="C10580" t="str">
            <v>m2</v>
          </cell>
          <cell r="D10580">
            <v>6.12</v>
          </cell>
        </row>
        <row r="10581">
          <cell r="A10581" t="str">
            <v>RO-40978</v>
          </cell>
          <cell r="B10581" t="str">
            <v>Manta geotextil tecida, 2010a ou similar, resistência a tração de 42 KN/m2. (Execução, incluindo fornecimento, transporte e colocação)</v>
          </cell>
          <cell r="C10581" t="str">
            <v>m2</v>
          </cell>
          <cell r="D10581">
            <v>6.85</v>
          </cell>
        </row>
        <row r="10582">
          <cell r="A10582" t="str">
            <v>RO-40638</v>
          </cell>
          <cell r="B10582" t="str">
            <v>Meio-fio de concreto, tipo DR.MF-01 (Execução, incluindo escavação, fornecimento e transporte de todos os materiais)</v>
          </cell>
          <cell r="C10582" t="str">
            <v>m</v>
          </cell>
          <cell r="D10582">
            <v>52.1</v>
          </cell>
        </row>
        <row r="10583">
          <cell r="A10583" t="str">
            <v>RO-40553</v>
          </cell>
          <cell r="B10583" t="str">
            <v>Mureta de proteção,  tipo DR.MP-01 (Execução,  fornecimento e transporte de todos os materiais)</v>
          </cell>
          <cell r="C10583" t="str">
            <v>m</v>
          </cell>
          <cell r="D10583">
            <v>51.51</v>
          </cell>
        </row>
        <row r="10584">
          <cell r="A10584" t="str">
            <v>RO-41031</v>
          </cell>
          <cell r="B10584" t="str">
            <v>Passagem de gado, tipo OC.PG-01 - boca (Execução, incluindo guardad-corpo, fornecimento e transporte de todos os materiais, exclusive escavação, compactação e fundação para a passagem de gado)</v>
          </cell>
          <cell r="C10584" t="str">
            <v>U</v>
          </cell>
          <cell r="D10584">
            <v>7412.84</v>
          </cell>
        </row>
        <row r="10585">
          <cell r="A10585" t="str">
            <v>RO-41030</v>
          </cell>
          <cell r="B10585" t="str">
            <v>Passagem de gado, tipo OC.PG-01 - corpo (Execução, incluindo guardad-corpo, fornecimento e transporte de todos os materiais, exclusive escavação, compactação e fundação para a passagem de gado)</v>
          </cell>
          <cell r="C10585" t="str">
            <v>m</v>
          </cell>
          <cell r="D10585">
            <v>4213.12</v>
          </cell>
        </row>
        <row r="10586">
          <cell r="A10586" t="str">
            <v>RO-41029</v>
          </cell>
          <cell r="B10586" t="str">
            <v>Passagem de gado, tipo OC.PG-03 -  boca (Execução, incluindo guardad-corpo, fornecimento e transporte de todos os materiais, exclusive escavação, compactação e fundação para a passagem de gado)</v>
          </cell>
          <cell r="C10586" t="str">
            <v>U</v>
          </cell>
          <cell r="D10586">
            <v>11224.3</v>
          </cell>
        </row>
        <row r="10587">
          <cell r="A10587" t="str">
            <v>RO-41028</v>
          </cell>
          <cell r="B10587" t="str">
            <v>Passagem de gado, tipo OC.PG-03 - corpo (Execução, incluindo guardad-corpo, fornecimento e transporte de todos os materiais, exclusive escavação, compactação e fundação para a passagem de gado)</v>
          </cell>
          <cell r="C10587" t="str">
            <v>m</v>
          </cell>
          <cell r="D10587">
            <v>6410.17</v>
          </cell>
        </row>
        <row r="10588">
          <cell r="A10588" t="str">
            <v>RO-42920</v>
          </cell>
          <cell r="B10588" t="str">
            <v>Passagem sobre sarjeta, tipo OC.PS-01A com lajes de largura = 1,00m (Execução incluindo escavação, fornecimento e transporte de todos os materiais)</v>
          </cell>
          <cell r="C10588" t="str">
            <v>U</v>
          </cell>
          <cell r="D10588">
            <v>1447.23</v>
          </cell>
        </row>
        <row r="10589">
          <cell r="A10589" t="str">
            <v>RO-41033</v>
          </cell>
          <cell r="B10589" t="str">
            <v>Passagem sobre sarjeta, tipo OC.PS-02A com lajes de largura = 2,00m (Execução incluindo escavação, fornecimento e transporte de todos os materiais)</v>
          </cell>
          <cell r="C10589" t="str">
            <v>U</v>
          </cell>
          <cell r="D10589">
            <v>1979.28</v>
          </cell>
        </row>
        <row r="10590">
          <cell r="A10590" t="str">
            <v>RO-41057</v>
          </cell>
          <cell r="B10590" t="str">
            <v>Remoção de bueiro duplo tubular de concreto. BDTC Ø 0,60 m - boca</v>
          </cell>
          <cell r="C10590" t="str">
            <v>U</v>
          </cell>
          <cell r="D10590">
            <v>366.31</v>
          </cell>
        </row>
        <row r="10591">
          <cell r="A10591" t="str">
            <v>RO-41052</v>
          </cell>
          <cell r="B10591" t="str">
            <v>Remoção de bueiro duplo tubular de concreto. BDTC Ø 0,60 m - corpo</v>
          </cell>
          <cell r="C10591" t="str">
            <v>m</v>
          </cell>
          <cell r="D10591">
            <v>156.14</v>
          </cell>
        </row>
        <row r="10592">
          <cell r="A10592" t="str">
            <v>RO-41058</v>
          </cell>
          <cell r="B10592" t="str">
            <v>Remoção de bueiro duplo tubular de concreto. BDTC Ø 0,80 m - boca</v>
          </cell>
          <cell r="C10592" t="str">
            <v>U</v>
          </cell>
          <cell r="D10592">
            <v>579.93</v>
          </cell>
        </row>
        <row r="10593">
          <cell r="A10593" t="str">
            <v>RO-41053</v>
          </cell>
          <cell r="B10593" t="str">
            <v>Remoção de bueiro duplo tubular de concreto. BDTC Ø 0,80 m - corpo</v>
          </cell>
          <cell r="C10593" t="str">
            <v>m</v>
          </cell>
          <cell r="D10593">
            <v>248.38</v>
          </cell>
        </row>
        <row r="10594">
          <cell r="A10594" t="str">
            <v>RO-41059</v>
          </cell>
          <cell r="B10594" t="str">
            <v>Remoção de bueiro duplo tubular de concreto. BDTC Ø 1.00 m - boca</v>
          </cell>
          <cell r="C10594" t="str">
            <v>U</v>
          </cell>
          <cell r="D10594">
            <v>859.82</v>
          </cell>
        </row>
        <row r="10595">
          <cell r="A10595" t="str">
            <v>RO-41054</v>
          </cell>
          <cell r="B10595" t="str">
            <v>Remoção de bueiro duplo tubular de concreto. BDTC Ø 1,00 m - corpo</v>
          </cell>
          <cell r="C10595" t="str">
            <v>m</v>
          </cell>
          <cell r="D10595">
            <v>363.02</v>
          </cell>
        </row>
        <row r="10596">
          <cell r="A10596" t="str">
            <v>RO-41060</v>
          </cell>
          <cell r="B10596" t="str">
            <v>Remoção de bueiro duplo tubular de concreto. BDTC Ø 1,20 m - boca</v>
          </cell>
          <cell r="C10596" t="str">
            <v>U</v>
          </cell>
          <cell r="D10596">
            <v>1276.79</v>
          </cell>
        </row>
        <row r="10597">
          <cell r="A10597" t="str">
            <v>RO-41055</v>
          </cell>
          <cell r="B10597" t="str">
            <v>Remoção de bueiro duplo tubular de concreto. BDTC Ø 1,20 m - corpo</v>
          </cell>
          <cell r="C10597" t="str">
            <v>m</v>
          </cell>
          <cell r="D10597">
            <v>484.58</v>
          </cell>
        </row>
        <row r="10598">
          <cell r="A10598" t="str">
            <v>RO-41061</v>
          </cell>
          <cell r="B10598" t="str">
            <v>Remoção de bueiro duplo tubular de concreto. BDTC Ø 1,50 m - boca</v>
          </cell>
          <cell r="C10598" t="str">
            <v>U</v>
          </cell>
          <cell r="D10598">
            <v>2362.91</v>
          </cell>
        </row>
        <row r="10599">
          <cell r="A10599" t="str">
            <v>RO-41056</v>
          </cell>
          <cell r="B10599" t="str">
            <v>Remoção de bueiro duplo tubular de concreto. BDTC Ø 1,50 m - corpo</v>
          </cell>
          <cell r="C10599" t="str">
            <v>m</v>
          </cell>
          <cell r="D10599">
            <v>671.49</v>
          </cell>
        </row>
        <row r="10600">
          <cell r="A10600" t="str">
            <v>RO-41046</v>
          </cell>
          <cell r="B10600" t="str">
            <v>Remoção de bueiro simples tubular de concreto. BSTC Ø 0,40 m - boca</v>
          </cell>
          <cell r="C10600" t="str">
            <v>U</v>
          </cell>
          <cell r="D10600">
            <v>134.32</v>
          </cell>
        </row>
        <row r="10601">
          <cell r="A10601" t="str">
            <v>RO-41040</v>
          </cell>
          <cell r="B10601" t="str">
            <v>Remoção de bueiro simples tubular de concreto. BSTC Ø 0,40 m - corpo</v>
          </cell>
          <cell r="C10601" t="str">
            <v>m</v>
          </cell>
          <cell r="D10601">
            <v>47.94</v>
          </cell>
        </row>
        <row r="10602">
          <cell r="A10602" t="str">
            <v>RO-41047</v>
          </cell>
          <cell r="B10602" t="str">
            <v>Remoção de bueiro simples tubular de concreto. BSTC Ø 0,60 m - boca</v>
          </cell>
          <cell r="C10602" t="str">
            <v>U</v>
          </cell>
          <cell r="D10602">
            <v>251.33</v>
          </cell>
        </row>
        <row r="10603">
          <cell r="A10603" t="str">
            <v>RO-41041</v>
          </cell>
          <cell r="B10603" t="str">
            <v>Remoção de bueiro simples tubular de concreto. BSTC Ø 0,60 m - corpo</v>
          </cell>
          <cell r="C10603" t="str">
            <v>m</v>
          </cell>
          <cell r="D10603">
            <v>88.35</v>
          </cell>
        </row>
        <row r="10604">
          <cell r="A10604" t="str">
            <v>RO-41048</v>
          </cell>
          <cell r="B10604" t="str">
            <v>Remoção de bueiro simples tubular de concreto. BSTC Ø 0,80 m - boca</v>
          </cell>
          <cell r="C10604" t="str">
            <v>U</v>
          </cell>
          <cell r="D10604">
            <v>407.56</v>
          </cell>
        </row>
        <row r="10605">
          <cell r="A10605" t="str">
            <v>RO-41042</v>
          </cell>
          <cell r="B10605" t="str">
            <v>Remoção de bueiro simples tubular de concreto. BSTC Ø 0,80 m - corpo</v>
          </cell>
          <cell r="C10605" t="str">
            <v>m</v>
          </cell>
          <cell r="D10605">
            <v>140.39</v>
          </cell>
        </row>
        <row r="10606">
          <cell r="A10606" t="str">
            <v>RO-41049</v>
          </cell>
          <cell r="B10606" t="str">
            <v>Remoção de bueiro simples tubular de concreto. BSTC Ø 1,00 m - boca</v>
          </cell>
          <cell r="C10606" t="str">
            <v>U</v>
          </cell>
          <cell r="D10606">
            <v>621.37</v>
          </cell>
        </row>
        <row r="10607">
          <cell r="A10607" t="str">
            <v>RO-41043</v>
          </cell>
          <cell r="B10607" t="str">
            <v>Remoção de bueiro simples tubular de concreto. BSTC Ø 1,00 m - corpo</v>
          </cell>
          <cell r="C10607" t="str">
            <v>m</v>
          </cell>
          <cell r="D10607">
            <v>200.74</v>
          </cell>
        </row>
        <row r="10608">
          <cell r="A10608" t="str">
            <v>RO-41050</v>
          </cell>
          <cell r="B10608" t="str">
            <v>Remoção de bueiro simples tubular de concreto. BSTC Ø 1,20 m - boca</v>
          </cell>
          <cell r="C10608" t="str">
            <v>U</v>
          </cell>
          <cell r="D10608">
            <v>911.89</v>
          </cell>
        </row>
        <row r="10609">
          <cell r="A10609" t="str">
            <v>RO-41044</v>
          </cell>
          <cell r="B10609" t="str">
            <v>Remoção de bueiro simples tubular de concreto. BSTC Ø 1,20 m - corpo</v>
          </cell>
          <cell r="C10609" t="str">
            <v>m</v>
          </cell>
          <cell r="D10609">
            <v>268.29</v>
          </cell>
        </row>
        <row r="10610">
          <cell r="A10610" t="str">
            <v>RO-41051</v>
          </cell>
          <cell r="B10610" t="str">
            <v>Remoção de bueiro simples tubular de concreto. BSTC Ø 1,50 m - boca</v>
          </cell>
          <cell r="C10610" t="str">
            <v>U</v>
          </cell>
          <cell r="D10610">
            <v>1706.59</v>
          </cell>
        </row>
        <row r="10611">
          <cell r="A10611" t="str">
            <v>RO-41045</v>
          </cell>
          <cell r="B10611" t="str">
            <v>Remoção de bueiro simples tubular de concreto. BSTC Ø 1,50 m - corpo</v>
          </cell>
          <cell r="C10611" t="str">
            <v>m</v>
          </cell>
          <cell r="D10611">
            <v>368.53</v>
          </cell>
        </row>
        <row r="10612">
          <cell r="A10612" t="str">
            <v>RO-41067</v>
          </cell>
          <cell r="B10612" t="str">
            <v>Remoção de bueiro triplo tubular de concreto. BTTC Ø 0,60 m - boca</v>
          </cell>
          <cell r="C10612" t="str">
            <v>U</v>
          </cell>
          <cell r="D10612">
            <v>468.56</v>
          </cell>
        </row>
        <row r="10613">
          <cell r="A10613" t="str">
            <v>RO-41062</v>
          </cell>
          <cell r="B10613" t="str">
            <v>Remoção de bueiro triplo tubular de concreto. BTTC Ø 0,60 m - corpo</v>
          </cell>
          <cell r="C10613" t="str">
            <v>m</v>
          </cell>
          <cell r="D10613">
            <v>234.15</v>
          </cell>
        </row>
        <row r="10614">
          <cell r="A10614" t="str">
            <v>RO-41068</v>
          </cell>
          <cell r="B10614" t="str">
            <v>Remoção de bueiro triplo tubular de concreto. BTTC Ø 0,80 m - boca</v>
          </cell>
          <cell r="C10614" t="str">
            <v>U</v>
          </cell>
          <cell r="D10614">
            <v>738.52</v>
          </cell>
        </row>
        <row r="10615">
          <cell r="A10615" t="str">
            <v>RO-41063</v>
          </cell>
          <cell r="B10615" t="str">
            <v>Remoção de bueiro triplo tubular de concreto. BTTC Ø 0,80 m - corpo</v>
          </cell>
          <cell r="C10615" t="str">
            <v>m</v>
          </cell>
          <cell r="D10615">
            <v>372.21</v>
          </cell>
        </row>
        <row r="10616">
          <cell r="A10616" t="str">
            <v>RO-41069</v>
          </cell>
          <cell r="B10616" t="str">
            <v>Remoção de bueiro triplo tubular de concreto. BTTC Ø 1,00 m - boca</v>
          </cell>
          <cell r="C10616" t="str">
            <v>U</v>
          </cell>
          <cell r="D10616">
            <v>1098.27</v>
          </cell>
        </row>
        <row r="10617">
          <cell r="A10617" t="str">
            <v>RO-41064</v>
          </cell>
          <cell r="B10617" t="str">
            <v>Remoção de bueiro triplo tubular de concreto. BTTC Ø 1,00 m - corpo</v>
          </cell>
          <cell r="C10617" t="str">
            <v>m</v>
          </cell>
          <cell r="D10617">
            <v>544.42</v>
          </cell>
        </row>
        <row r="10618">
          <cell r="A10618" t="str">
            <v>RO-41070</v>
          </cell>
          <cell r="B10618" t="str">
            <v>Remoção de bueiro triplo tubular de concreto. BTTC Ø 1.20 m - boca</v>
          </cell>
          <cell r="C10618" t="str">
            <v>U</v>
          </cell>
          <cell r="D10618">
            <v>1641.7</v>
          </cell>
        </row>
        <row r="10619">
          <cell r="A10619" t="str">
            <v>RO-41065</v>
          </cell>
          <cell r="B10619" t="str">
            <v>Remoção de bueiro triplo tubular de concreto. BTTC Ø 1,20 m - corpo</v>
          </cell>
          <cell r="C10619" t="str">
            <v>m</v>
          </cell>
          <cell r="D10619">
            <v>728.72</v>
          </cell>
        </row>
        <row r="10620">
          <cell r="A10620" t="str">
            <v>RO-41071</v>
          </cell>
          <cell r="B10620" t="str">
            <v>Remoção de bueiro triplo tubular de concreto. BTTC Ø 1,50 m - boca</v>
          </cell>
          <cell r="C10620" t="str">
            <v>U</v>
          </cell>
          <cell r="D10620">
            <v>3026.73</v>
          </cell>
        </row>
        <row r="10621">
          <cell r="A10621" t="str">
            <v>RO-41066</v>
          </cell>
          <cell r="B10621" t="str">
            <v>Remoção de bueiro triplo tubular de concreto. BTTC Ø 1,50 m - corpo</v>
          </cell>
          <cell r="C10621" t="str">
            <v>m</v>
          </cell>
          <cell r="D10621">
            <v>1008.25</v>
          </cell>
        </row>
        <row r="10622">
          <cell r="A10622" t="str">
            <v>RO-40630</v>
          </cell>
          <cell r="B10622" t="str">
            <v>Sarjeta de concreto em aterro, tipo DR.SCA-x/y. Largura = 100 cm tipo 70/10 (Execução, incluindo escavação, fornecimento e transporte de todos os materiais)</v>
          </cell>
          <cell r="C10622" t="str">
            <v>m</v>
          </cell>
          <cell r="D10622">
            <v>57.89</v>
          </cell>
        </row>
        <row r="10623">
          <cell r="A10623" t="str">
            <v>RO-40631</v>
          </cell>
          <cell r="B10623" t="str">
            <v>Sarjeta de concreto em aterro, tipo DR.SCA-x/y. Largura = 100 cm tipo 70/15 (Execução, incluindo escavação, fornecimento e transporte de todos os materiais)</v>
          </cell>
          <cell r="C10623" t="str">
            <v>m</v>
          </cell>
          <cell r="D10623">
            <v>64.51</v>
          </cell>
        </row>
        <row r="10624">
          <cell r="A10624" t="str">
            <v>RO-40632</v>
          </cell>
          <cell r="B10624" t="str">
            <v>Sarjeta de concreto em aterro, tipo DR.SCA-x/y. Largura = 100 cm tipo 70/20 (Execução, incluindo escavação, fornecimento e transporte de todos os materiais)</v>
          </cell>
          <cell r="C10624" t="str">
            <v>m</v>
          </cell>
          <cell r="D10624">
            <v>73.59</v>
          </cell>
        </row>
        <row r="10625">
          <cell r="A10625" t="str">
            <v>RO-40633</v>
          </cell>
          <cell r="B10625" t="str">
            <v>Sarjeta de concreto em aterro, tipo DR.SCA-x/y. Largura = 100 cm tipo 70/25 (Execução, incluindo escavação, fornecimento e transporte de todos os materiais)</v>
          </cell>
          <cell r="C10625" t="str">
            <v>m</v>
          </cell>
          <cell r="D10625">
            <v>81.41</v>
          </cell>
        </row>
        <row r="10626">
          <cell r="A10626" t="str">
            <v>RO-40634</v>
          </cell>
          <cell r="B10626" t="str">
            <v>Sarjeta de concreto em aterro, tipo DR.SCA-x/y. Largura = 100 cm tipo 70/30 (Execução, incluindo escavação, fornecimento e transporte de todos os materiais)</v>
          </cell>
          <cell r="C10626" t="str">
            <v>m</v>
          </cell>
          <cell r="D10626">
            <v>90.56</v>
          </cell>
        </row>
        <row r="10627">
          <cell r="A10627" t="str">
            <v>RO-40613</v>
          </cell>
          <cell r="B10627" t="str">
            <v>Sarjeta de concreto em aterro, tipo DR.SCA-x/y. Largura = 60 cm tipo 30/10 (Execução, incluindo escavação,fornecimento, transporte e plantio da grama)</v>
          </cell>
          <cell r="C10627" t="str">
            <v>m</v>
          </cell>
          <cell r="D10627">
            <v>41.19</v>
          </cell>
        </row>
        <row r="10628">
          <cell r="A10628" t="str">
            <v>RO-40614</v>
          </cell>
          <cell r="B10628" t="str">
            <v>Sarjeta de concreto em aterro, tipo DR.SCA-x/y. Largura = 60 cm tipo 30/15 (Execução, incluindo escavação,fornecimento, transporte e plantio da grama)</v>
          </cell>
          <cell r="C10628" t="str">
            <v>m</v>
          </cell>
          <cell r="D10628">
            <v>48.31</v>
          </cell>
        </row>
        <row r="10629">
          <cell r="A10629" t="str">
            <v>RO-40615</v>
          </cell>
          <cell r="B10629" t="str">
            <v>Sarjeta de concreto em aterro, tipo DR.SCA-x/y. Largura = 60 cm tipo 30/20 (Execução, incluindo escavação, fornecimento e transporte de todos os materiais)</v>
          </cell>
          <cell r="C10629" t="str">
            <v>m</v>
          </cell>
          <cell r="D10629">
            <v>56.19</v>
          </cell>
        </row>
        <row r="10630">
          <cell r="A10630" t="str">
            <v>RO-40616</v>
          </cell>
          <cell r="B10630" t="str">
            <v>Sarjeta de concreto em aterro, tipo DR.SCA-x/y. Largura = 70 cm tipo 40/10 (Execução, incluindo escavação, fornecimento e transporte de todos os materiais)</v>
          </cell>
          <cell r="C10630" t="str">
            <v>m</v>
          </cell>
          <cell r="D10630">
            <v>46.61</v>
          </cell>
        </row>
        <row r="10631">
          <cell r="A10631" t="str">
            <v>RO-40617</v>
          </cell>
          <cell r="B10631" t="str">
            <v>Sarjeta de concreto em aterro, tipo DR.SCA-x/y. Largura = 70 cm tipo 40/15 (Execução, incluindo escavação, fornecimento e transporte de todos os materiais)</v>
          </cell>
          <cell r="C10631" t="str">
            <v>m</v>
          </cell>
          <cell r="D10631">
            <v>54.35</v>
          </cell>
        </row>
        <row r="10632">
          <cell r="A10632" t="str">
            <v>RO-40618</v>
          </cell>
          <cell r="B10632" t="str">
            <v>Sarjeta de concreto em aterro, tipo DR.SCA-x/y. Largura = 70 cm tipo 40/20 (Execução, incluindo escavação, fornecimento e transporte de todos os materiais)</v>
          </cell>
          <cell r="C10632" t="str">
            <v>m</v>
          </cell>
          <cell r="D10632">
            <v>59.29</v>
          </cell>
        </row>
        <row r="10633">
          <cell r="A10633" t="str">
            <v>RO-40619</v>
          </cell>
          <cell r="B10633" t="str">
            <v>Sarjeta de concreto em aterro, tipo DR.SCA-x/y. Largura = 70 cm tipo 40/25 (Execução, incluindo escavação, fornecimento e transporte de todos os materiais)</v>
          </cell>
          <cell r="C10633" t="str">
            <v>m</v>
          </cell>
          <cell r="D10633">
            <v>68.49</v>
          </cell>
        </row>
        <row r="10634">
          <cell r="A10634" t="str">
            <v>RO-40620</v>
          </cell>
          <cell r="B10634" t="str">
            <v>Sarjeta de concreto em aterro, tipo DR.SCA-x/y. Largura = 80 cm tipo 50/10 (Execução, incluindo escavação, fornecimento e transporte de todos os materiais)</v>
          </cell>
          <cell r="C10634" t="str">
            <v>m</v>
          </cell>
          <cell r="D10634">
            <v>51.14</v>
          </cell>
        </row>
        <row r="10635">
          <cell r="A10635" t="str">
            <v>RO-40621</v>
          </cell>
          <cell r="B10635" t="str">
            <v>Sarjeta de concreto em aterro, tipo DR.SCA-x/y. Largura = 80 cm tipo 50/15 (Execução, incluindo escavação, fornecimento e transporte de todos os materiais)</v>
          </cell>
          <cell r="C10635" t="str">
            <v>m</v>
          </cell>
          <cell r="D10635">
            <v>57.38</v>
          </cell>
        </row>
        <row r="10636">
          <cell r="A10636" t="str">
            <v>RO-40622</v>
          </cell>
          <cell r="B10636" t="str">
            <v>Sarjeta de concreto em aterro, tipo DR.SCA-x/y. Largura = 80 cm tipo 50/20 (Execução, incluindo escavação, fornecimento e transporte de todos os materiais)</v>
          </cell>
          <cell r="C10636" t="str">
            <v>m</v>
          </cell>
          <cell r="D10636">
            <v>64.14</v>
          </cell>
        </row>
        <row r="10637">
          <cell r="A10637" t="str">
            <v>RO-40623</v>
          </cell>
          <cell r="B10637" t="str">
            <v>Sarjeta de concreto em aterro, tipo DR.SCA-x/y. Largura = 80 cm tipo 50/25 (Execução, incluindo escavação, fornecimento e transporte de todos os materiais)</v>
          </cell>
          <cell r="C10637" t="str">
            <v>m</v>
          </cell>
          <cell r="D10637">
            <v>72.21</v>
          </cell>
        </row>
        <row r="10638">
          <cell r="A10638" t="str">
            <v>RO-40624</v>
          </cell>
          <cell r="B10638" t="str">
            <v>Sarjeta de concreto em aterro, tipo DR.SCA-x/y. Largura = 80 cm tipo 50/30 (Execução, incluindo escavação, fornecimento e transporte de todos os materiais)</v>
          </cell>
          <cell r="C10638" t="str">
            <v>m</v>
          </cell>
          <cell r="D10638">
            <v>80.66</v>
          </cell>
        </row>
        <row r="10639">
          <cell r="A10639" t="str">
            <v>RO-40625</v>
          </cell>
          <cell r="B10639" t="str">
            <v>Sarjeta de concreto em aterro, tipo DR.SCA-x/y. Largura = 90 cm tipo 60/10 (Execução, incluindo escavação, fornecimento e transporte de todos os materiais)</v>
          </cell>
          <cell r="C10639" t="str">
            <v>m</v>
          </cell>
          <cell r="D10639">
            <v>55.68</v>
          </cell>
        </row>
        <row r="10640">
          <cell r="A10640" t="str">
            <v>RO-40626</v>
          </cell>
          <cell r="B10640" t="str">
            <v>Sarjeta de concreto em aterro, tipo DR.SCA-x/y. Largura = 90 cm tipo 60/15 (Execução, incluindo escavação, fornecimento e transporte de todos os materiais)</v>
          </cell>
          <cell r="C10640" t="str">
            <v>m</v>
          </cell>
          <cell r="D10640">
            <v>60.99</v>
          </cell>
        </row>
        <row r="10641">
          <cell r="A10641" t="str">
            <v>RO-40627</v>
          </cell>
          <cell r="B10641" t="str">
            <v>Sarjeta de concreto em aterro, tipo DR.SCA-x/y. Largura = 90 cm tipo 60/20 (Execução, incluindo escavação, fornecimento e transporte de todos os materiais)</v>
          </cell>
          <cell r="C10641" t="str">
            <v>m</v>
          </cell>
          <cell r="D10641">
            <v>69.06</v>
          </cell>
        </row>
        <row r="10642">
          <cell r="A10642" t="str">
            <v>RO-40628</v>
          </cell>
          <cell r="B10642" t="str">
            <v>Sarjeta de concreto em aterro, tipo DR.SCA-x/y. Largura = 90 cm tipo 60/25 (Execução, incluindo escavação, fornecimento e transporte de todos os materiais)</v>
          </cell>
          <cell r="C10642" t="str">
            <v>m</v>
          </cell>
          <cell r="D10642">
            <v>76.75</v>
          </cell>
        </row>
        <row r="10643">
          <cell r="A10643" t="str">
            <v>RO-40629</v>
          </cell>
          <cell r="B10643" t="str">
            <v>Sarjeta de concreto em aterro, tipo DR.SCA-x/y. Largura = 90 cm tipo 60/30 (Execução, incluindo escavação, fornecimento e transporte de todos os materiais)</v>
          </cell>
          <cell r="C10643" t="str">
            <v>m</v>
          </cell>
          <cell r="D10643">
            <v>85.19</v>
          </cell>
        </row>
        <row r="10644">
          <cell r="A10644" t="str">
            <v>RO-40666</v>
          </cell>
          <cell r="B10644" t="str">
            <v>Sarjeta de concreto em corte tipo DR.SCC-x/y. Largura = 100 cm tipo 90/10 (Execução, incluindo escavação, fornecimento e transporte de todos os materiais)</v>
          </cell>
          <cell r="C10644" t="str">
            <v>m</v>
          </cell>
          <cell r="D10644">
            <v>69.14</v>
          </cell>
        </row>
        <row r="10645">
          <cell r="A10645" t="str">
            <v>RO-40667</v>
          </cell>
          <cell r="B10645" t="str">
            <v>Sarjeta de concreto em corte tipo DR.SCC-x/y. Largura = 100 cm tipo 90/15 (Execução, incluindo escavação, fornecimento e transporte de todos os materiais)</v>
          </cell>
          <cell r="C10645" t="str">
            <v>m</v>
          </cell>
          <cell r="D10645">
            <v>72.55</v>
          </cell>
        </row>
        <row r="10646">
          <cell r="A10646" t="str">
            <v>RO-40668</v>
          </cell>
          <cell r="B10646" t="str">
            <v>Sarjeta de concreto em corte tipo DR.SCC-x/y. Largura = 100 cm tipo 90/20 (Execução, incluindo escavação, fornecimento e transporte de todos os materiais)</v>
          </cell>
          <cell r="C10646" t="str">
            <v>m</v>
          </cell>
          <cell r="D10646">
            <v>75.78</v>
          </cell>
        </row>
        <row r="10647">
          <cell r="A10647" t="str">
            <v>RO-40669</v>
          </cell>
          <cell r="B10647" t="str">
            <v>Sarjeta de concreto em corte tipo DR.SCC-x/y. Largura = 100 cm tipo 90/25 (Execução, incluindo escavação, fornecimento e transporte de todos os materiais)</v>
          </cell>
          <cell r="C10647" t="str">
            <v>m</v>
          </cell>
          <cell r="D10647">
            <v>79.63</v>
          </cell>
        </row>
        <row r="10648">
          <cell r="A10648" t="str">
            <v>RO-40670</v>
          </cell>
          <cell r="B10648" t="str">
            <v>Sarjeta de concreto em corte tipo DR.SCC-x/y. Largura = 100 cm tipo 90/30 (Execução, incluindo escavação, fornecimento e transporte de todos os materiais)</v>
          </cell>
          <cell r="C10648" t="str">
            <v>m</v>
          </cell>
          <cell r="D10648">
            <v>83.11</v>
          </cell>
        </row>
        <row r="10649">
          <cell r="A10649" t="str">
            <v>RO-40647</v>
          </cell>
          <cell r="B10649" t="str">
            <v>Sarjeta de concreto em corte tipo DR.SCC-x/y. Largura = 50 cm tipo 40/10 (Execução, incluindo escavação, fornecimento e transporte de todos os materiais)</v>
          </cell>
          <cell r="C10649" t="str">
            <v>m</v>
          </cell>
          <cell r="D10649">
            <v>42.22</v>
          </cell>
        </row>
        <row r="10650">
          <cell r="A10650" t="str">
            <v>RO-40648</v>
          </cell>
          <cell r="B10650" t="str">
            <v>Sarjeta de concreto em corte tipo DR.SCC-x/y. Largura = 50 cm tipo 40/15 (Execução, incluindo escavação, fornecimento e transporte de todos os materiais)</v>
          </cell>
          <cell r="C10650" t="str">
            <v>m</v>
          </cell>
          <cell r="D10650">
            <v>45.43</v>
          </cell>
        </row>
        <row r="10651">
          <cell r="A10651" t="str">
            <v>RO-40649</v>
          </cell>
          <cell r="B10651" t="str">
            <v>Sarjeta de concreto em corte tipo DR.SCC-x/y. Largura = 60 cm tipo 50/10 (Execução, incluindo escavação, fornecimento e transporte de todos os materiais)</v>
          </cell>
          <cell r="C10651" t="str">
            <v>m</v>
          </cell>
          <cell r="D10651">
            <v>47.7</v>
          </cell>
        </row>
        <row r="10652">
          <cell r="A10652" t="str">
            <v>RO-40650</v>
          </cell>
          <cell r="B10652" t="str">
            <v>Sarjeta de concreto em corte tipo DR.SCC-x/y. Largura = 60 cm tipo 50/15 (Execução, incluindo escavação, fornecimento e transporte de todos os materiais)</v>
          </cell>
          <cell r="C10652" t="str">
            <v>m</v>
          </cell>
          <cell r="D10652">
            <v>50.48</v>
          </cell>
        </row>
        <row r="10653">
          <cell r="A10653" t="str">
            <v>RO-40651</v>
          </cell>
          <cell r="B10653" t="str">
            <v>Sarjeta de concreto em corte tipo DR.SCC-x/y. Largura = 60 cm tipo 50/20 (Execução, incluindo escavação, fornecimento e transporte de todos os materiais)</v>
          </cell>
          <cell r="C10653" t="str">
            <v>m</v>
          </cell>
          <cell r="D10653">
            <v>53.82</v>
          </cell>
        </row>
        <row r="10654">
          <cell r="A10654" t="str">
            <v>RO-40652</v>
          </cell>
          <cell r="B10654" t="str">
            <v>Sarjeta de concreto em corte tipo DR.SCC-x/y. Largura = 70 cm tipo 60/10 (Execução, incluindo escavação, fornecimento e transporte de todos os materiais)</v>
          </cell>
          <cell r="C10654" t="str">
            <v>m</v>
          </cell>
          <cell r="D10654">
            <v>53.12</v>
          </cell>
        </row>
        <row r="10655">
          <cell r="A10655" t="str">
            <v>RO-40653</v>
          </cell>
          <cell r="B10655" t="str">
            <v>Sarjeta de concreto em corte tipo DR.SCC-x/y. Largura = 70 cm tipo 60/15 (Execução, incluindo escavação, fornecimento e transporte de todos os materiais)</v>
          </cell>
          <cell r="C10655" t="str">
            <v>m</v>
          </cell>
          <cell r="D10655">
            <v>55.46</v>
          </cell>
        </row>
        <row r="10656">
          <cell r="A10656" t="str">
            <v>RO-40654</v>
          </cell>
          <cell r="B10656" t="str">
            <v>Sarjeta de concreto em corte tipo DR.SCC-x/y. Largura = 70 cm tipo 60/20 (Execução, incluindo escavação, fornecimento e transporte de todos os materiais)</v>
          </cell>
          <cell r="C10656" t="str">
            <v>m</v>
          </cell>
          <cell r="D10656">
            <v>59.62</v>
          </cell>
        </row>
        <row r="10657">
          <cell r="A10657" t="str">
            <v>RO-40655</v>
          </cell>
          <cell r="B10657" t="str">
            <v>Sarjeta de concreto em corte tipo DR.SCC-x/y. Largura = 70 cm tipo 60/25 (Execução, incluindo escavação, fornecimento e transporte de todos os materiais)</v>
          </cell>
          <cell r="C10657" t="str">
            <v>m</v>
          </cell>
          <cell r="D10657">
            <v>63.16</v>
          </cell>
        </row>
        <row r="10658">
          <cell r="A10658" t="str">
            <v>RO-40656</v>
          </cell>
          <cell r="B10658" t="str">
            <v>Sarjeta de concreto em corte tipo DR.SCC-x/y. Largura = 80 cm tipo 70/10 (Execução, incluindo escavação, fornecimento e transporte de todos os materiais)</v>
          </cell>
          <cell r="C10658" t="str">
            <v>m</v>
          </cell>
          <cell r="D10658">
            <v>58.8</v>
          </cell>
        </row>
        <row r="10659">
          <cell r="A10659" t="str">
            <v>RO-40657</v>
          </cell>
          <cell r="B10659" t="str">
            <v>Sarjeta de concreto em corte tipo DR.SCC-x/y. Largura = 80 cm tipo 70/15 (Execução, incluindo escavação, fornecimento e transporte de todos os materiais)</v>
          </cell>
          <cell r="C10659" t="str">
            <v>m</v>
          </cell>
          <cell r="D10659">
            <v>60</v>
          </cell>
        </row>
        <row r="10660">
          <cell r="A10660" t="str">
            <v>RO-40658</v>
          </cell>
          <cell r="B10660" t="str">
            <v>Sarjeta de concreto em corte tipo DR.SCC-x/y. Largura = 80 cm tipo 70/20 (Execução, incluindo escavação, fornecimento e transporte de todos os materiais)</v>
          </cell>
          <cell r="C10660" t="str">
            <v>m</v>
          </cell>
          <cell r="D10660">
            <v>64.17</v>
          </cell>
        </row>
        <row r="10661">
          <cell r="A10661" t="str">
            <v>RO-40659</v>
          </cell>
          <cell r="B10661" t="str">
            <v>Sarjeta de concreto em corte tipo DR.SCC-x/y. Largura = 80 cm tipo 70/25 (Execução, incluindo escavação, fornecimento e transporte de todos os materiais)</v>
          </cell>
          <cell r="C10661" t="str">
            <v>m</v>
          </cell>
          <cell r="D10661">
            <v>68.46</v>
          </cell>
        </row>
        <row r="10662">
          <cell r="A10662" t="str">
            <v>RO-40660</v>
          </cell>
          <cell r="B10662" t="str">
            <v>Sarjeta de concreto em corte tipo DR.SCC-x/y. Largura = 80 cm tipo 70/30 (Execução, incluindo escavação, fornecimento e transporte de todos os materiais)</v>
          </cell>
          <cell r="C10662" t="str">
            <v>m</v>
          </cell>
          <cell r="D10662">
            <v>71.94</v>
          </cell>
        </row>
        <row r="10663">
          <cell r="A10663" t="str">
            <v>RO-40661</v>
          </cell>
          <cell r="B10663" t="str">
            <v>Sarjeta de concreto em corte tipo DR.SCC-x/y. Largura = 90 cm tipo 80/10 (Execução, incluindo escavação, fornecimento e transporte de todos os materiais)</v>
          </cell>
          <cell r="C10663" t="str">
            <v>m</v>
          </cell>
          <cell r="D10663">
            <v>63.65</v>
          </cell>
        </row>
        <row r="10664">
          <cell r="A10664" t="str">
            <v>RO-40662</v>
          </cell>
          <cell r="B10664" t="str">
            <v>Sarjeta de concreto em corte tipo DR.SCC-x/y. Largura = 90 cm tipo 80/15 (Execução, incluindo escavação, fornecimento e transporte de todos os materiais)</v>
          </cell>
          <cell r="C10664" t="str">
            <v>m</v>
          </cell>
          <cell r="D10664">
            <v>66.18</v>
          </cell>
        </row>
        <row r="10665">
          <cell r="A10665" t="str">
            <v>RO-40663</v>
          </cell>
          <cell r="B10665" t="str">
            <v>Sarjeta de concreto em corte tipo DR.SCC-x/y. Largura = 90 cm tipo 80/20 (Execução, incluindo escavação, fornecimento e transporte de todos os materiais)</v>
          </cell>
          <cell r="C10665" t="str">
            <v>m</v>
          </cell>
          <cell r="D10665">
            <v>70.03</v>
          </cell>
        </row>
        <row r="10666">
          <cell r="A10666" t="str">
            <v>RO-40664</v>
          </cell>
          <cell r="B10666" t="str">
            <v>Sarjeta de concreto em corte tipo DR.SCC-x/y. Largura = 90 cm tipo 80/25 (Execução, incluindo escavação, fornecimento e transporte de todos os materiais)</v>
          </cell>
          <cell r="C10666" t="str">
            <v>m</v>
          </cell>
          <cell r="D10666">
            <v>73.76</v>
          </cell>
        </row>
        <row r="10667">
          <cell r="A10667" t="str">
            <v>RO-40665</v>
          </cell>
          <cell r="B10667" t="str">
            <v>Sarjeta de concreto em corte tipo DR.SCC-x/y. Largura = 90 cm tipo 80/30 (Execução, incluindo escavação, fornecimento e transporte de todos os materiais)</v>
          </cell>
          <cell r="C10667" t="str">
            <v>m</v>
          </cell>
          <cell r="D10667">
            <v>77.62</v>
          </cell>
        </row>
        <row r="10668">
          <cell r="A10668" t="str">
            <v>RO-40607</v>
          </cell>
          <cell r="B10668" t="str">
            <v>Sarjeta de grama em corte tipo SGC-x/y. Largura = 100 cm tipo 100/10 (Execução, incluindo escavação,fornecimento, transporte e plantio da grama)</v>
          </cell>
          <cell r="C10668" t="str">
            <v>m</v>
          </cell>
          <cell r="D10668">
            <v>11.09</v>
          </cell>
        </row>
        <row r="10669">
          <cell r="A10669" t="str">
            <v>RO-40608</v>
          </cell>
          <cell r="B10669" t="str">
            <v>Sarjeta de grama em corte tipo SGC-x/y. Largura = 100 cm tipo 100/15 (Execução, incluindo escavação,fornecimento, transporte e plantio da grama)</v>
          </cell>
          <cell r="C10669" t="str">
            <v>m</v>
          </cell>
          <cell r="D10669">
            <v>13.06</v>
          </cell>
        </row>
        <row r="10670">
          <cell r="A10670" t="str">
            <v>RO-40609</v>
          </cell>
          <cell r="B10670" t="str">
            <v>Sarjeta de grama em corte tipo SGC-x/y. Largura = 100 cm tipo 100/20 (Execução, incluindo escavação,fornecimento, transporte e plantio da grama)</v>
          </cell>
          <cell r="C10670" t="str">
            <v>m</v>
          </cell>
          <cell r="D10670">
            <v>14.96</v>
          </cell>
        </row>
        <row r="10671">
          <cell r="A10671" t="str">
            <v>RO-40610</v>
          </cell>
          <cell r="B10671" t="str">
            <v>Sarjeta de grama em corte tipo SGC-x/y. Largura = 100 cm tipo 100/25 (Execução, incluindo escavação,fornecimento, transporte e plantio da grama)</v>
          </cell>
          <cell r="C10671" t="str">
            <v>m</v>
          </cell>
          <cell r="D10671">
            <v>16.85</v>
          </cell>
        </row>
        <row r="10672">
          <cell r="A10672" t="str">
            <v>RO-40591</v>
          </cell>
          <cell r="B10672" t="str">
            <v>Sarjeta de grama em corte tipo SGC-x/y. Largura = 50 cm tipo 50/10 (Execução, incluindo escavação,fornecimento, transporte e plantio da grama)</v>
          </cell>
          <cell r="C10672" t="str">
            <v>m</v>
          </cell>
          <cell r="D10672">
            <v>5.92</v>
          </cell>
        </row>
        <row r="10673">
          <cell r="A10673" t="str">
            <v>RO-40592</v>
          </cell>
          <cell r="B10673" t="str">
            <v>Sarjeta de grama em corte tipo SGC-x/y. Largura = 50 cm tipo 50/15 (Execução, incluindo escavação,fornecimento, transporte e plantio da grama)</v>
          </cell>
          <cell r="C10673" t="str">
            <v>m</v>
          </cell>
          <cell r="D10673">
            <v>7.13</v>
          </cell>
        </row>
        <row r="10674">
          <cell r="A10674" t="str">
            <v>RO-40593</v>
          </cell>
          <cell r="B10674" t="str">
            <v>Sarjeta de grama em corte tipo SGC-x/y. Largura = 60 cm tipo 60/10 (Execução, incluindo escavação,fornecimento, transporte e plantio da grama)</v>
          </cell>
          <cell r="C10674" t="str">
            <v>m</v>
          </cell>
          <cell r="D10674">
            <v>7.08</v>
          </cell>
        </row>
        <row r="10675">
          <cell r="A10675" t="str">
            <v>RO-40594</v>
          </cell>
          <cell r="B10675" t="str">
            <v>Sarjeta de grama em corte tipo SGC-x/y. Largura = 60 cm tipo 60/15 (Execução, incluindo escavação,fornecimento, transporte e plantio da grama)</v>
          </cell>
          <cell r="C10675" t="str">
            <v>m</v>
          </cell>
          <cell r="D10675">
            <v>8.26</v>
          </cell>
        </row>
        <row r="10676">
          <cell r="A10676" t="str">
            <v>RO-40595</v>
          </cell>
          <cell r="B10676" t="str">
            <v>Sarjeta de grama em corte tipo SGC-x/y. Largura = 60 cm tipo 60/20 (Execução, incluindo escavação,fornecimento, transporte e plantio da grama)</v>
          </cell>
          <cell r="C10676" t="str">
            <v>m</v>
          </cell>
          <cell r="D10676">
            <v>9.44</v>
          </cell>
        </row>
        <row r="10677">
          <cell r="A10677" t="str">
            <v>RO-40596</v>
          </cell>
          <cell r="B10677" t="str">
            <v>Sarjeta de grama em corte tipo SGC-x/y. Largura = 70 cm tipo 70/10 (Execução, incluindo escavação,fornecimento, transporte e plantio da grama)</v>
          </cell>
          <cell r="C10677" t="str">
            <v>m</v>
          </cell>
          <cell r="D10677">
            <v>8.16</v>
          </cell>
        </row>
        <row r="10678">
          <cell r="A10678" t="str">
            <v>RO-40597</v>
          </cell>
          <cell r="B10678" t="str">
            <v>Sarjeta de grama em corte tipo SGC-x/y. Largura = 70 cm tipo 70/15 (Execução, incluindo escavação,fornecimento, transporte e plantio da grama)</v>
          </cell>
          <cell r="C10678" t="str">
            <v>m</v>
          </cell>
          <cell r="D10678">
            <v>9.53</v>
          </cell>
        </row>
        <row r="10679">
          <cell r="A10679" t="str">
            <v>RO-40598</v>
          </cell>
          <cell r="B10679" t="str">
            <v>Sarjeta de grama em corte tipo SGC-x/y. Largura = 70 cm tipo 70/20 (Execução, incluindo escavação,fornecimento, transporte e plantio da grama)</v>
          </cell>
          <cell r="C10679" t="str">
            <v>m</v>
          </cell>
          <cell r="D10679">
            <v>10.99</v>
          </cell>
        </row>
        <row r="10680">
          <cell r="A10680" t="str">
            <v>RO-40599</v>
          </cell>
          <cell r="B10680" t="str">
            <v>Sarjeta de grama em corte tipo SGC-x/y. Largura = 80 cm tipo 80/10 (Execução, incluindo escavação,fornecimento, transporte e plantio da grama)</v>
          </cell>
          <cell r="C10680" t="str">
            <v>m</v>
          </cell>
          <cell r="D10680">
            <v>9.09</v>
          </cell>
        </row>
        <row r="10681">
          <cell r="A10681" t="str">
            <v>RO-40600</v>
          </cell>
          <cell r="B10681" t="str">
            <v>Sarjeta de grama em corte tipo SGC-x/y. Largura = 80 cm tipo 80/15 (Execução, incluindo escavação,fornecimento, transporte e plantio da grama)</v>
          </cell>
          <cell r="C10681" t="str">
            <v>m</v>
          </cell>
          <cell r="D10681">
            <v>10.66</v>
          </cell>
        </row>
        <row r="10682">
          <cell r="A10682" t="str">
            <v>RO-40601</v>
          </cell>
          <cell r="B10682" t="str">
            <v>Sarjeta de grama em corte tipo SGC-x/y. Largura = 80 cm tipo 80/20 (Execução, incluindo escavação,fornecimento, transporte e plantio da grama)</v>
          </cell>
          <cell r="C10682" t="str">
            <v>m</v>
          </cell>
          <cell r="D10682">
            <v>12.24</v>
          </cell>
        </row>
        <row r="10683">
          <cell r="A10683" t="str">
            <v>RO-40602</v>
          </cell>
          <cell r="B10683" t="str">
            <v>Sarjeta de grama em corte tipo SGC-x/y. Largura = 80 cm tipo 80/25 (Execução, incluindo escavação,fornecimento, transporte e plantio da grama)</v>
          </cell>
          <cell r="C10683" t="str">
            <v>m</v>
          </cell>
          <cell r="D10683">
            <v>13.89</v>
          </cell>
        </row>
        <row r="10684">
          <cell r="A10684" t="str">
            <v>RO-40603</v>
          </cell>
          <cell r="B10684" t="str">
            <v>Sarjeta de grama em corte tipo SGC-x/y. Largura = 90 cm tipo 90/10 (Execução, incluindo escavação,fornecimento, transporte e plantio da grama)</v>
          </cell>
          <cell r="C10684" t="str">
            <v>m</v>
          </cell>
          <cell r="D10684">
            <v>10.08</v>
          </cell>
        </row>
        <row r="10685">
          <cell r="A10685" t="str">
            <v>RO-40604</v>
          </cell>
          <cell r="B10685" t="str">
            <v>Sarjeta de grama em corte tipo SGC-x/y. Largura = 90 cm tipo 90/15 (Execução, incluindo escavação,fornecimento, transporte e plantio da grama)</v>
          </cell>
          <cell r="C10685" t="str">
            <v>m</v>
          </cell>
          <cell r="D10685">
            <v>12.01</v>
          </cell>
        </row>
        <row r="10686">
          <cell r="A10686" t="str">
            <v>RO-40605</v>
          </cell>
          <cell r="B10686" t="str">
            <v>Sarjeta de grama em corte tipo SGC-x/y. Largura = 90 cm tipo 90/20 (Execução, incluindo escavação,fornecimento, transporte e plantio da grama)</v>
          </cell>
          <cell r="C10686" t="str">
            <v>m</v>
          </cell>
          <cell r="D10686">
            <v>13.63</v>
          </cell>
        </row>
        <row r="10687">
          <cell r="A10687" t="str">
            <v>RO-40606</v>
          </cell>
          <cell r="B10687" t="str">
            <v>Sarjeta de grama em corte tipo SGC-x/y. Largura = 90 cm tipo 90/25 (Execução, incluindo escavação,fornecimento, transporte e plantio da grama)</v>
          </cell>
          <cell r="C10687" t="str">
            <v>m</v>
          </cell>
          <cell r="D10687">
            <v>15.25</v>
          </cell>
        </row>
        <row r="10688">
          <cell r="A10688" t="str">
            <v>RO-40587</v>
          </cell>
          <cell r="B10688" t="str">
            <v>Sarjeta de terra em corte tipo DR.SCT- x/y. Largura = 100 cm tipo 100/10 (Execução, incluindo escavação)</v>
          </cell>
          <cell r="C10688" t="str">
            <v>m</v>
          </cell>
          <cell r="D10688">
            <v>3.17</v>
          </cell>
        </row>
        <row r="10689">
          <cell r="A10689" t="str">
            <v>RO-40588</v>
          </cell>
          <cell r="B10689" t="str">
            <v>Sarjeta de terra em corte tipo DR.SCT- x/y. Largura = 100 cm tipo 100/15 (Execução, incluindo escavação)</v>
          </cell>
          <cell r="C10689" t="str">
            <v>m</v>
          </cell>
          <cell r="D10689">
            <v>4.76</v>
          </cell>
        </row>
        <row r="10690">
          <cell r="A10690" t="str">
            <v>RO-40589</v>
          </cell>
          <cell r="B10690" t="str">
            <v>Sarjeta de terra em corte tipo DR.SCT- x/y. Largura = 100 cm tipo 100/20 (Execução, incluindo escavação)</v>
          </cell>
          <cell r="C10690" t="str">
            <v>m</v>
          </cell>
          <cell r="D10690">
            <v>6.35</v>
          </cell>
        </row>
        <row r="10691">
          <cell r="A10691" t="str">
            <v>RO-40590</v>
          </cell>
          <cell r="B10691" t="str">
            <v>Sarjeta de terra em corte tipo DR.SCT- x/y. Largura = 100 cm tipo 100/25 (Execução, incluindo escavação)</v>
          </cell>
          <cell r="C10691" t="str">
            <v>m</v>
          </cell>
          <cell r="D10691">
            <v>7.94</v>
          </cell>
        </row>
        <row r="10692">
          <cell r="A10692" t="str">
            <v>RO-40571</v>
          </cell>
          <cell r="B10692" t="str">
            <v>Sarjeta de terra em corte tipo DR.SCT- x/y. Largura = 50 cm tipo 50/10 (Execução, incluindo escavação)</v>
          </cell>
          <cell r="C10692" t="str">
            <v>m</v>
          </cell>
          <cell r="D10692">
            <v>1.58</v>
          </cell>
        </row>
        <row r="10693">
          <cell r="A10693" t="str">
            <v>RO-40572</v>
          </cell>
          <cell r="B10693" t="str">
            <v>Sarjeta de terra em corte tipo DR.SCT- x/y. Largura = 50 cm tipo 50/15 (Execução, incluindo escavação)</v>
          </cell>
          <cell r="C10693" t="str">
            <v>m</v>
          </cell>
          <cell r="D10693">
            <v>2.41</v>
          </cell>
        </row>
        <row r="10694">
          <cell r="A10694" t="str">
            <v>RO-40573</v>
          </cell>
          <cell r="B10694" t="str">
            <v>Sarjeta de terra em corte tipo DR.SCT- x/y. Largura = 60 cm tipo 60/10 (Execução, incluindo escavação)</v>
          </cell>
          <cell r="C10694" t="str">
            <v>m</v>
          </cell>
          <cell r="D10694">
            <v>1.9</v>
          </cell>
        </row>
        <row r="10695">
          <cell r="A10695" t="str">
            <v>RO-40574</v>
          </cell>
          <cell r="B10695" t="str">
            <v>Sarjeta de terra em corte tipo DR.SCT- x/y. Largura = 60 cm tipo 60/15 (Execução, incluindo escavação)</v>
          </cell>
          <cell r="C10695" t="str">
            <v>m</v>
          </cell>
          <cell r="D10695">
            <v>2.85</v>
          </cell>
        </row>
        <row r="10696">
          <cell r="A10696" t="str">
            <v>RO-40575</v>
          </cell>
          <cell r="B10696" t="str">
            <v>Sarjeta de terra em corte tipo DR.SCT- x/y. Largura = 60 cm tipo 60/20 (Execução, incluindo escavação)</v>
          </cell>
          <cell r="C10696" t="str">
            <v>m</v>
          </cell>
          <cell r="D10696">
            <v>3.81</v>
          </cell>
        </row>
        <row r="10697">
          <cell r="A10697" t="str">
            <v>RO-40576</v>
          </cell>
          <cell r="B10697" t="str">
            <v>Sarjeta de terra em corte tipo DR.SCT- x/y. Largura = 70 cm tipo 70/10 (Execução, incluindo escavação)</v>
          </cell>
          <cell r="C10697" t="str">
            <v>m</v>
          </cell>
          <cell r="D10697">
            <v>2.22</v>
          </cell>
        </row>
        <row r="10698">
          <cell r="A10698" t="str">
            <v>RO-40577</v>
          </cell>
          <cell r="B10698" t="str">
            <v>Sarjeta de terra em corte tipo DR.SCT- x/y. Largura = 70 cm tipo 70/15 (Execução, incluindo escavação)</v>
          </cell>
          <cell r="C10698" t="str">
            <v>m</v>
          </cell>
          <cell r="D10698">
            <v>3.36</v>
          </cell>
        </row>
        <row r="10699">
          <cell r="A10699" t="str">
            <v>RO-40578</v>
          </cell>
          <cell r="B10699" t="str">
            <v>Sarjeta de terra em corte tipo DR.SCT- x/y. Largura = 70 cm tipo 70/20 (Execução, incluindo escavação)</v>
          </cell>
          <cell r="C10699" t="str">
            <v>m</v>
          </cell>
          <cell r="D10699">
            <v>4.44</v>
          </cell>
        </row>
        <row r="10700">
          <cell r="A10700" t="str">
            <v>RO-40579</v>
          </cell>
          <cell r="B10700" t="str">
            <v>Sarjeta de terra em corte tipo DR.SCT- x/y. Largura = 80 cm tipo 80/10 (Execução, incluindo escavação)</v>
          </cell>
          <cell r="C10700" t="str">
            <v>m</v>
          </cell>
          <cell r="D10700">
            <v>2.54</v>
          </cell>
        </row>
        <row r="10701">
          <cell r="A10701" t="str">
            <v>RO-40580</v>
          </cell>
          <cell r="B10701" t="str">
            <v>Sarjeta de terra em corte tipo DR.SCT- x/y. Largura = 80 cm tipo 80/15 (Execução, incluindo escavação)</v>
          </cell>
          <cell r="C10701" t="str">
            <v>m</v>
          </cell>
          <cell r="D10701">
            <v>3.81</v>
          </cell>
        </row>
        <row r="10702">
          <cell r="A10702" t="str">
            <v>RO-40581</v>
          </cell>
          <cell r="B10702" t="str">
            <v>Sarjeta de terra em corte tipo DR.SCT- x/y. Largura = 80 cm tipo 80/20 (Execução, incluindo escavação)</v>
          </cell>
          <cell r="C10702" t="str">
            <v>m</v>
          </cell>
          <cell r="D10702">
            <v>5.08</v>
          </cell>
        </row>
        <row r="10703">
          <cell r="A10703" t="str">
            <v>RO-40582</v>
          </cell>
          <cell r="B10703" t="str">
            <v>Sarjeta de terra em corte tipo DR.SCT- x/y. Largura = 80 cm tipo 80/25 (Execução, incluindo escavação)</v>
          </cell>
          <cell r="C10703" t="str">
            <v>m</v>
          </cell>
          <cell r="D10703">
            <v>6.35</v>
          </cell>
        </row>
        <row r="10704">
          <cell r="A10704" t="str">
            <v>RO-40583</v>
          </cell>
          <cell r="B10704" t="str">
            <v>Sarjeta de terra em corte tipo DR.SCT- x/y. Largura = 90 cm tipo 90/10 (Execução, incluindo escavação)</v>
          </cell>
          <cell r="C10704" t="str">
            <v>m</v>
          </cell>
          <cell r="D10704">
            <v>2.85</v>
          </cell>
        </row>
        <row r="10705">
          <cell r="A10705" t="str">
            <v>RO-40584</v>
          </cell>
          <cell r="B10705" t="str">
            <v>Sarjeta de terra em corte tipo DR.SCT- x/y. Largura = 90 cm tipo 90/15 (Execução, incluindo escavação)</v>
          </cell>
          <cell r="C10705" t="str">
            <v>m</v>
          </cell>
          <cell r="D10705">
            <v>4.32</v>
          </cell>
        </row>
        <row r="10706">
          <cell r="A10706" t="str">
            <v>RO-40585</v>
          </cell>
          <cell r="B10706" t="str">
            <v>Sarjeta de terra em corte tipo DR.SCT- x/y. Largura = 90 cm tipo 90/20 (Execução, incluindo escavação)</v>
          </cell>
          <cell r="C10706" t="str">
            <v>m</v>
          </cell>
          <cell r="D10706">
            <v>5.71</v>
          </cell>
        </row>
        <row r="10707">
          <cell r="A10707" t="str">
            <v>RO-40586</v>
          </cell>
          <cell r="B10707" t="str">
            <v>Sarjeta de terra em corte tipo DR.SCT- x/y. Largura = 90 cm tipo 90/25 (Execução, incluindo escavação)</v>
          </cell>
          <cell r="C10707" t="str">
            <v>m</v>
          </cell>
          <cell r="D10707">
            <v>7.18</v>
          </cell>
        </row>
        <row r="10708">
          <cell r="A10708" t="str">
            <v>RO-40984</v>
          </cell>
          <cell r="B10708" t="str">
            <v>Terminal de dreno de alivio, tipo DR.DA-01 (Execução,  incluindo  escavação,  fornecimento e transporte de todos os materiais)</v>
          </cell>
          <cell r="C10708" t="str">
            <v>U</v>
          </cell>
          <cell r="D10708">
            <v>36.34</v>
          </cell>
        </row>
        <row r="10709">
          <cell r="A10709" t="str">
            <v>RO-40975</v>
          </cell>
          <cell r="B10709" t="str">
            <v>Terminal de dreno profundo de corte em rocha para DR.DPR (Execução, incluindo  escavação, fornecimento e transporte  de todos os materiais)</v>
          </cell>
          <cell r="C10709" t="str">
            <v>U</v>
          </cell>
          <cell r="D10709">
            <v>191.63</v>
          </cell>
        </row>
        <row r="10710">
          <cell r="A10710" t="str">
            <v>RO-40974</v>
          </cell>
          <cell r="B10710" t="str">
            <v>Terminal de dreno profundo, tipo DR.TDP (Execução,  incluindo  escavação, fornecimento e transporte de todos os materiais)</v>
          </cell>
          <cell r="C10710" t="str">
            <v>U</v>
          </cell>
          <cell r="D10710">
            <v>108.08</v>
          </cell>
        </row>
        <row r="10711">
          <cell r="A10711" t="str">
            <v>RO-40514</v>
          </cell>
          <cell r="B10711" t="str">
            <v>Valeta de proteção de aterro tipo DR.VPA (Execução, incluindo escavação)</v>
          </cell>
          <cell r="C10711" t="str">
            <v>m</v>
          </cell>
          <cell r="D10711">
            <v>31.22</v>
          </cell>
        </row>
        <row r="10712">
          <cell r="A10712" t="str">
            <v>RO-40528</v>
          </cell>
          <cell r="B10712" t="str">
            <v>Valeta de proteção de corte, tipo DR.VP-01., tipo 105/100 (Execução, incluindo escavação)</v>
          </cell>
          <cell r="C10712" t="str">
            <v>m</v>
          </cell>
          <cell r="D10712">
            <v>34.31</v>
          </cell>
        </row>
        <row r="10713">
          <cell r="A10713" t="str">
            <v>RO-40529</v>
          </cell>
          <cell r="B10713" t="str">
            <v>Valeta de proteção de corte, tipo DR.VP-01., tipo 105/80 (Execução, incluindo escavação)</v>
          </cell>
          <cell r="C10713" t="str">
            <v>m</v>
          </cell>
          <cell r="D10713">
            <v>31.13</v>
          </cell>
        </row>
        <row r="10714">
          <cell r="A10714" t="str">
            <v>RO-40530</v>
          </cell>
          <cell r="B10714" t="str">
            <v>Valeta de proteção de corte, tipo DR.VP-01., tipo 105/90 (Execução, incluindo escavação)</v>
          </cell>
          <cell r="C10714" t="str">
            <v>m</v>
          </cell>
          <cell r="D10714">
            <v>32.72</v>
          </cell>
        </row>
        <row r="10715">
          <cell r="A10715" t="str">
            <v>RO-40531</v>
          </cell>
          <cell r="B10715" t="str">
            <v>Valeta de proteção de corte, tipo DR.VP-01., tipo 115/100 (Execução, incluindo escavação)</v>
          </cell>
          <cell r="C10715" t="str">
            <v>m</v>
          </cell>
          <cell r="D10715">
            <v>36.28</v>
          </cell>
        </row>
        <row r="10716">
          <cell r="A10716" t="str">
            <v>RO-40532</v>
          </cell>
          <cell r="B10716" t="str">
            <v>Valeta de proteção de corte, tipo DR.VP-01., tipo 115/80 (Execução, incluindo escavação)</v>
          </cell>
          <cell r="C10716" t="str">
            <v>m</v>
          </cell>
          <cell r="D10716">
            <v>33.1</v>
          </cell>
        </row>
        <row r="10717">
          <cell r="A10717" t="str">
            <v>RO-40533</v>
          </cell>
          <cell r="B10717" t="str">
            <v>Valeta de proteção de corte, tipo DR.VP-01., tipo 115/90 (Execução, incluindo escavação)</v>
          </cell>
          <cell r="C10717" t="str">
            <v>m</v>
          </cell>
          <cell r="D10717">
            <v>34.69</v>
          </cell>
        </row>
        <row r="10718">
          <cell r="A10718" t="str">
            <v>RO-40534</v>
          </cell>
          <cell r="B10718" t="str">
            <v>Valeta de proteção de corte, tipo DR.VP-01., tipo 125/100 (Execução, incluindo escavação)</v>
          </cell>
          <cell r="C10718" t="str">
            <v>m</v>
          </cell>
          <cell r="D10718">
            <v>38.25</v>
          </cell>
        </row>
        <row r="10719">
          <cell r="A10719" t="str">
            <v>RO-40535</v>
          </cell>
          <cell r="B10719" t="str">
            <v>Valeta de proteção de corte, tipo DR.VP-01., tipo 125/90 (Execução, incluindo escavação)</v>
          </cell>
          <cell r="C10719" t="str">
            <v>m</v>
          </cell>
          <cell r="D10719">
            <v>36.66</v>
          </cell>
        </row>
        <row r="10720">
          <cell r="A10720" t="str">
            <v>RO-40519</v>
          </cell>
          <cell r="B10720" t="str">
            <v>Valeta de proteção de corte, tipo DR.VP-01., tipo 75/50 (Execução, incluindo escavação)</v>
          </cell>
          <cell r="C10720" t="str">
            <v>m</v>
          </cell>
          <cell r="D10720">
            <v>20.78</v>
          </cell>
        </row>
        <row r="10721">
          <cell r="A10721" t="str">
            <v>RO-40520</v>
          </cell>
          <cell r="B10721" t="str">
            <v>Valeta de proteção de corte, tipo DR.VP-01., tipo 75/60 (Execução, incluindo escavação)</v>
          </cell>
          <cell r="C10721" t="str">
            <v>m</v>
          </cell>
          <cell r="D10721">
            <v>22.36</v>
          </cell>
        </row>
        <row r="10722">
          <cell r="A10722" t="str">
            <v>RO-40521</v>
          </cell>
          <cell r="B10722" t="str">
            <v>Valeta de proteção de corte, tipo DR.VP-01., tipo 75/70 (Execução, incluindo escavação)</v>
          </cell>
          <cell r="C10722" t="str">
            <v>m</v>
          </cell>
          <cell r="D10722">
            <v>23.95</v>
          </cell>
        </row>
        <row r="10723">
          <cell r="A10723" t="str">
            <v>RO-40522</v>
          </cell>
          <cell r="B10723" t="str">
            <v>Valeta de proteção de corte, tipo DR.VP-01., tipo 85/60 (Execução, incluindo escavação)</v>
          </cell>
          <cell r="C10723" t="str">
            <v>m</v>
          </cell>
          <cell r="D10723">
            <v>24.21</v>
          </cell>
        </row>
        <row r="10724">
          <cell r="A10724" t="str">
            <v>RO-40523</v>
          </cell>
          <cell r="B10724" t="str">
            <v>Valeta de proteção de corte, tipo DR.VP-01., tipo 85/70 (Execução, incluindo escavação)</v>
          </cell>
          <cell r="C10724" t="str">
            <v>m</v>
          </cell>
          <cell r="D10724">
            <v>25.8</v>
          </cell>
        </row>
        <row r="10725">
          <cell r="A10725" t="str">
            <v>RO-40524</v>
          </cell>
          <cell r="B10725" t="str">
            <v>Valeta de proteção de corte, tipo DR.VP-01., tipo 85/80 (Execução, incluindo escavação)</v>
          </cell>
          <cell r="C10725" t="str">
            <v>m</v>
          </cell>
          <cell r="D10725">
            <v>27.39</v>
          </cell>
        </row>
        <row r="10726">
          <cell r="A10726" t="str">
            <v>RO-40525</v>
          </cell>
          <cell r="B10726" t="str">
            <v>Valeta de proteção de corte, tipo DR.VP-01., tipo 95/70 (Execução, incluindo escavação)</v>
          </cell>
          <cell r="C10726" t="str">
            <v>m</v>
          </cell>
          <cell r="D10726">
            <v>27.64</v>
          </cell>
        </row>
        <row r="10727">
          <cell r="A10727" t="str">
            <v>RO-40526</v>
          </cell>
          <cell r="B10727" t="str">
            <v>Valeta de proteção de corte, tipo DR.VP-01., tipo 95/80 (Execução, incluindo escavação)</v>
          </cell>
          <cell r="C10727" t="str">
            <v>m</v>
          </cell>
          <cell r="D10727">
            <v>29.23</v>
          </cell>
        </row>
        <row r="10728">
          <cell r="A10728" t="str">
            <v>RO-40527</v>
          </cell>
          <cell r="B10728" t="str">
            <v>Valeta de proteção de corte, tipo DR.VP-01., tipo 95/90 (Execução, incluindo escavação)</v>
          </cell>
          <cell r="C10728" t="str">
            <v>m</v>
          </cell>
          <cell r="D10728">
            <v>30.82</v>
          </cell>
        </row>
        <row r="10729">
          <cell r="A10729" t="str">
            <v>RO-40545</v>
          </cell>
          <cell r="B10729" t="str">
            <v>Valeta de proteção de corte, tipo DR.VP-02., tipo 105/100 (Execução, incluindo escavação, fornecimento, transporte e plantio da grama)</v>
          </cell>
          <cell r="C10729" t="str">
            <v>m</v>
          </cell>
          <cell r="D10729">
            <v>49.93</v>
          </cell>
        </row>
        <row r="10730">
          <cell r="A10730" t="str">
            <v>RO-40546</v>
          </cell>
          <cell r="B10730" t="str">
            <v>Valeta de proteção de corte, tipo DR.VP-02., tipo 105/80 (Execução, incluindo escavação, fornecimento, transporte e plantio da grama)</v>
          </cell>
          <cell r="C10730" t="str">
            <v>m</v>
          </cell>
          <cell r="D10730">
            <v>45.45</v>
          </cell>
        </row>
        <row r="10731">
          <cell r="A10731" t="str">
            <v>RO-40547</v>
          </cell>
          <cell r="B10731" t="str">
            <v>Valeta de proteção de corte, tipo DR.VP-02., tipo 105/90 (Execução, incluindo escavação, fornecimento, transporte e plantio da grama)</v>
          </cell>
          <cell r="C10731" t="str">
            <v>m</v>
          </cell>
          <cell r="D10731">
            <v>47.57</v>
          </cell>
        </row>
        <row r="10732">
          <cell r="A10732" t="str">
            <v>RO-40548</v>
          </cell>
          <cell r="B10732" t="str">
            <v>Valeta de proteção de corte, tipo DR.VP-02., tipo 115/100 (Execução, incluindo escavação,fornecimento, transporte e plantio da grama)</v>
          </cell>
          <cell r="C10732" t="str">
            <v>m</v>
          </cell>
          <cell r="D10732">
            <v>51.97</v>
          </cell>
        </row>
        <row r="10733">
          <cell r="A10733" t="str">
            <v>RO-40549</v>
          </cell>
          <cell r="B10733" t="str">
            <v>Valeta de proteção de corte, tipo DR.VP-02., tipo 115/80 (Execução, incluindo escavação, fornecimento, transporte e plantio da grama)</v>
          </cell>
          <cell r="C10733" t="str">
            <v>m</v>
          </cell>
          <cell r="D10733">
            <v>47.73</v>
          </cell>
        </row>
        <row r="10734">
          <cell r="A10734" t="str">
            <v>RO-40550</v>
          </cell>
          <cell r="B10734" t="str">
            <v>Valeta de proteção de corte, tipo DR.VP-02., tipo 115/90 (Execução, incluindo escavação, fornecimento, transporte e plantio da grama)</v>
          </cell>
          <cell r="C10734" t="str">
            <v>m</v>
          </cell>
          <cell r="D10734">
            <v>49.77</v>
          </cell>
        </row>
        <row r="10735">
          <cell r="A10735" t="str">
            <v>RO-40551</v>
          </cell>
          <cell r="B10735" t="str">
            <v>Valeta de proteção de corte, tipo DR.VP-02., tipo 125/100 (Execução, incluindo escavação,fornecimento, transporte e plantio da grama)</v>
          </cell>
          <cell r="C10735" t="str">
            <v>m</v>
          </cell>
          <cell r="D10735">
            <v>54.25</v>
          </cell>
        </row>
        <row r="10736">
          <cell r="A10736" t="str">
            <v>RO-40552</v>
          </cell>
          <cell r="B10736" t="str">
            <v>Valeta de proteção de corte, tipo DR.VP-02., tipo 125/90 (Execução, incluindo escavação,fornecimento, transporte e plantio da grama)</v>
          </cell>
          <cell r="C10736" t="str">
            <v>m</v>
          </cell>
          <cell r="D10736">
            <v>52.2</v>
          </cell>
        </row>
        <row r="10737">
          <cell r="A10737" t="str">
            <v>RO-40536</v>
          </cell>
          <cell r="B10737" t="str">
            <v>Valeta de proteção de corte, tipo DR.VP-02., tipo 75/50 (Execução, incluindo escavação, fornecimento, transporte e plantio da grama)</v>
          </cell>
          <cell r="C10737" t="str">
            <v>m</v>
          </cell>
          <cell r="D10737">
            <v>32.81</v>
          </cell>
        </row>
        <row r="10738">
          <cell r="A10738" t="str">
            <v>RO-40537</v>
          </cell>
          <cell r="B10738" t="str">
            <v>Valeta de proteção de corte, tipo DR.VP-02., tipo 75/60 (Execução, incluindo escavação, fornecimento, transporte e plantio da grama)</v>
          </cell>
          <cell r="C10738" t="str">
            <v>m</v>
          </cell>
          <cell r="D10738">
            <v>34.85</v>
          </cell>
        </row>
        <row r="10739">
          <cell r="A10739" t="str">
            <v>RO-40538</v>
          </cell>
          <cell r="B10739" t="str">
            <v>Valeta de proteção de corte, tipo DR.VP-02., tipo 75/70 (Execução, incluindo escavação, fornecimento, transporte e plantio da grama)</v>
          </cell>
          <cell r="C10739" t="str">
            <v>m</v>
          </cell>
          <cell r="D10739">
            <v>37.2</v>
          </cell>
        </row>
        <row r="10740">
          <cell r="A10740" t="str">
            <v>RO-40539</v>
          </cell>
          <cell r="B10740" t="str">
            <v>Valeta de proteção de corte, tipo DR.VP-02., tipo 85/60 (Execução, incluindo escavação, fornecimento, transporte e plantio da grama)</v>
          </cell>
          <cell r="C10740" t="str">
            <v>m</v>
          </cell>
          <cell r="D10740">
            <v>37.01</v>
          </cell>
        </row>
        <row r="10741">
          <cell r="A10741" t="str">
            <v>RO-40540</v>
          </cell>
          <cell r="B10741" t="str">
            <v>Valeta de proteção de corte, tipo DR.VP-02., tipo 85/70 (Execução, incluindo escavação, fornecimento, transporte e plantio da grama)</v>
          </cell>
          <cell r="C10741" t="str">
            <v>m</v>
          </cell>
          <cell r="D10741">
            <v>39.21</v>
          </cell>
        </row>
        <row r="10742">
          <cell r="A10742" t="str">
            <v>RO-40541</v>
          </cell>
          <cell r="B10742" t="str">
            <v>Valeta de proteção de corte, tipo DR.VP-02., tipo 85/80 (Execução, incluindo escavação, fornecimento, transporte e plantio da grama)</v>
          </cell>
          <cell r="C10742" t="str">
            <v>m</v>
          </cell>
          <cell r="D10742">
            <v>41.56</v>
          </cell>
        </row>
        <row r="10743">
          <cell r="A10743" t="str">
            <v>RO-40542</v>
          </cell>
          <cell r="B10743" t="str">
            <v>Valeta de proteção de corte, tipo DR.VP-02., tipo 95/70 (Execução, incluindo escavação, fornecimento, transporte e plantio da grama)</v>
          </cell>
          <cell r="C10743" t="str">
            <v>m</v>
          </cell>
          <cell r="D10743">
            <v>41.2</v>
          </cell>
        </row>
        <row r="10744">
          <cell r="A10744" t="str">
            <v>RO-40543</v>
          </cell>
          <cell r="B10744" t="str">
            <v>Valeta de proteção de corte, tipo DR.VP-02., tipo 95/80 (Execução, incluindo escavação, fornecimento, transporte e plantio da grama)</v>
          </cell>
          <cell r="C10744" t="str">
            <v>m</v>
          </cell>
          <cell r="D10744">
            <v>43.4</v>
          </cell>
        </row>
        <row r="10745">
          <cell r="A10745" t="str">
            <v>RO-40544</v>
          </cell>
          <cell r="B10745" t="str">
            <v>Valeta de proteção de corte, tipo DR.VP-02., tipo 95/90 (Execução, incluindo escavação, fornecimento, transporte e plantio da grama)</v>
          </cell>
          <cell r="C10745" t="str">
            <v>m</v>
          </cell>
          <cell r="D10745">
            <v>45.67</v>
          </cell>
        </row>
        <row r="10746">
          <cell r="A10746" t="str">
            <v>RO-40563</v>
          </cell>
          <cell r="B10746" t="str">
            <v>Valeta de proteção de corte, tipo DR.VP-03., tipo 105/100 (Execução, incluindo escavação,fornecimento e transporte de todos os materiais)</v>
          </cell>
          <cell r="C10746" t="str">
            <v>m</v>
          </cell>
          <cell r="D10746">
            <v>143</v>
          </cell>
        </row>
        <row r="10747">
          <cell r="A10747" t="str">
            <v>RO-40564</v>
          </cell>
          <cell r="B10747" t="str">
            <v>Valeta de proteção de corte, tipo DR.VP-03., tipo 105/80 (Execução, incluindo escavação,fornecimento e transporte de todos os materiais)</v>
          </cell>
          <cell r="C10747" t="str">
            <v>m</v>
          </cell>
          <cell r="D10747">
            <v>130.86</v>
          </cell>
        </row>
        <row r="10748">
          <cell r="A10748" t="str">
            <v>RO-40565</v>
          </cell>
          <cell r="B10748" t="str">
            <v>Valeta de proteção de corte, tipo DR.VP-03., tipo 105/90 (Execução, incluindo escavação,fornecimento e transporte de todos os materiais)</v>
          </cell>
          <cell r="C10748" t="str">
            <v>m</v>
          </cell>
          <cell r="D10748">
            <v>136.92</v>
          </cell>
        </row>
        <row r="10749">
          <cell r="A10749" t="str">
            <v>RO-40566</v>
          </cell>
          <cell r="B10749" t="str">
            <v>Valeta de proteção de corte, tipo DR.VP-03., tipo 115/100 (Execução, incluindo escavação,fornecimento e transporte de todos os materiais)</v>
          </cell>
          <cell r="C10749" t="str">
            <v>m</v>
          </cell>
          <cell r="D10749">
            <v>144.32</v>
          </cell>
        </row>
        <row r="10750">
          <cell r="A10750" t="str">
            <v>RO-40567</v>
          </cell>
          <cell r="B10750" t="str">
            <v>Valeta de proteção de corte, tipo DR.VP-03., tipo 115/80 (Execução, incluindo escavação,fornecimento e transporte de todos os materiais)</v>
          </cell>
          <cell r="C10750" t="str">
            <v>m</v>
          </cell>
          <cell r="D10750">
            <v>134.75</v>
          </cell>
        </row>
        <row r="10751">
          <cell r="A10751" t="str">
            <v>RO-40568</v>
          </cell>
          <cell r="B10751" t="str">
            <v>Valeta de proteção de corte, tipo DR.VP-03., tipo 115/90 (Execução, incluindo escavação,fornecimento e transporte de todos os materiais)</v>
          </cell>
          <cell r="C10751" t="str">
            <v>m</v>
          </cell>
          <cell r="D10751">
            <v>138.89</v>
          </cell>
        </row>
        <row r="10752">
          <cell r="A10752" t="str">
            <v>RO-40569</v>
          </cell>
          <cell r="B10752" t="str">
            <v>Valeta de proteção de corte, tipo DR.VP-03., tipo 125/100 (Execução, incluindo escavação,fornecimento e transporte de todos os materiais)</v>
          </cell>
          <cell r="C10752" t="str">
            <v>m</v>
          </cell>
          <cell r="D10752">
            <v>148.86</v>
          </cell>
        </row>
        <row r="10753">
          <cell r="A10753" t="str">
            <v>RO-40570</v>
          </cell>
          <cell r="B10753" t="str">
            <v>Valeta de proteção de corte, tipo DR.VP-03., tipo 125/90 (Execução, incluindo escavação,fornecimento e transporte de todos os materiais)</v>
          </cell>
          <cell r="C10753" t="str">
            <v>m</v>
          </cell>
          <cell r="D10753">
            <v>143.43</v>
          </cell>
        </row>
        <row r="10754">
          <cell r="A10754" t="str">
            <v>RO-40554</v>
          </cell>
          <cell r="B10754" t="str">
            <v>Valeta de proteção de corte, tipo DR.VP-03., tipo 75/50 (Execução, incluindo escavação,fornecimento e transporte de todos os materiais)</v>
          </cell>
          <cell r="C10754" t="str">
            <v>m</v>
          </cell>
          <cell r="D10754">
            <v>107.06</v>
          </cell>
        </row>
        <row r="10755">
          <cell r="A10755" t="str">
            <v>RO-40555</v>
          </cell>
          <cell r="B10755" t="str">
            <v>Valeta de proteção de corte, tipo DR.VP-03., tipo 75/60 (Execução, incluindo escavação,fornecimento e transporte de todos os materiais)</v>
          </cell>
          <cell r="C10755" t="str">
            <v>m</v>
          </cell>
          <cell r="D10755">
            <v>112.49</v>
          </cell>
        </row>
        <row r="10756">
          <cell r="A10756" t="str">
            <v>RO-40556</v>
          </cell>
          <cell r="B10756" t="str">
            <v>Valeta de proteção de corte, tipo DR.VP-03., tipo 75/70 (Execução, incluindo escavação,fornecimento e transporte de todos os materiais)</v>
          </cell>
          <cell r="C10756" t="str">
            <v>m</v>
          </cell>
          <cell r="D10756">
            <v>118.56</v>
          </cell>
        </row>
        <row r="10757">
          <cell r="A10757" t="str">
            <v>RO-40557</v>
          </cell>
          <cell r="B10757" t="str">
            <v>Valeta de proteção de corte, tipo DR.VP-03., tipo 85/60 (Execução, incluindo escavação,fornecimento e transporte de todos os materiais)</v>
          </cell>
          <cell r="C10757" t="str">
            <v>m</v>
          </cell>
          <cell r="D10757">
            <v>114.98</v>
          </cell>
        </row>
        <row r="10758">
          <cell r="A10758" t="str">
            <v>RO-40558</v>
          </cell>
          <cell r="B10758" t="str">
            <v>Valeta de proteção de corte, tipo DR.VP-03., tipo 85/70 (Execução, incluindo escavação,fornecimento e transporte de todos os materiais)</v>
          </cell>
          <cell r="C10758" t="str">
            <v>m</v>
          </cell>
          <cell r="D10758">
            <v>120.41</v>
          </cell>
        </row>
        <row r="10759">
          <cell r="A10759" t="str">
            <v>RO-40559</v>
          </cell>
          <cell r="B10759" t="str">
            <v>Valeta de proteção de corte, tipo DR.VP-03., tipo 85/80 (Execução, incluindo escavação,fornecimento e transporte de todos os materiais)</v>
          </cell>
          <cell r="C10759" t="str">
            <v>m</v>
          </cell>
          <cell r="D10759">
            <v>126.47</v>
          </cell>
        </row>
        <row r="10760">
          <cell r="A10760" t="str">
            <v>RO-40560</v>
          </cell>
          <cell r="B10760" t="str">
            <v>Valeta de proteção de corte, tipo DR.VP-03., tipo 95/70 (Execução, incluindo escavação,fornecimento e transporte de todos os materiais)</v>
          </cell>
          <cell r="C10760" t="str">
            <v>m</v>
          </cell>
          <cell r="D10760">
            <v>122.88</v>
          </cell>
        </row>
        <row r="10761">
          <cell r="A10761" t="str">
            <v>RO-40561</v>
          </cell>
          <cell r="B10761" t="str">
            <v>Valeta de proteção de corte, tipo DR.VP-03., tipo 95/80 (Execução, incluindo escavação,fornecimento e transporte de todos os materiais)</v>
          </cell>
          <cell r="C10761" t="str">
            <v>m</v>
          </cell>
          <cell r="D10761">
            <v>127.68</v>
          </cell>
        </row>
        <row r="10762">
          <cell r="A10762" t="str">
            <v>RO-40562</v>
          </cell>
          <cell r="B10762" t="str">
            <v>Valeta de proteção de corte, tipo DR.VP-03., tipo 95/90 (Execução, incluindo escavação,fornecimento e transporte de todos os materiais)</v>
          </cell>
          <cell r="C10762" t="str">
            <v>m</v>
          </cell>
          <cell r="D10762">
            <v>134.39</v>
          </cell>
        </row>
        <row r="10763">
          <cell r="A10763" t="str">
            <v>RO-41688</v>
          </cell>
          <cell r="B10763" t="str">
            <v>Base, com mistura em usina, de brita graduada tratada com 1,5% de cimento, compactada na energia do proctor intermodificado (Execução, incluindo fornecimento e transporte do cimento, fornecimento da brita, carga e descarga, espalhamento e compactação da mistura; exclui o transporte da brita e da mistura)</v>
          </cell>
          <cell r="C10763" t="str">
            <v>m3</v>
          </cell>
          <cell r="D10763">
            <v>146.02</v>
          </cell>
        </row>
        <row r="10764">
          <cell r="A10764" t="str">
            <v>RO-43859</v>
          </cell>
          <cell r="B10764" t="str">
            <v>Base, com mistura em usina, de brita graduada tratada com 1,5% de cimento, compactada na energia do proctor modificado (Execução, incluindo fornecimento e transporte do cimento, fornecimento da brita, carga e descarga, espalhamento e compactação da mistura; exclui o transporte da brita e da mistura)</v>
          </cell>
          <cell r="C10764" t="str">
            <v>m3</v>
          </cell>
          <cell r="D10764">
            <v>146.47</v>
          </cell>
        </row>
        <row r="10765">
          <cell r="A10765" t="str">
            <v>RO-41137</v>
          </cell>
          <cell r="B10765" t="str">
            <v>Base, com mistura em usina, de solo-cimento a 3% de cimento compactada na energia do proctor  modificado (Execução, incluindo fornecimento e transporte do cimento, escavação e carga do material de jazida,  carga e descarga, espalhamento e compactação da mistura; exclui a aquisição do solo e transporte do material e da mistura)</v>
          </cell>
          <cell r="C10765" t="str">
            <v>m3</v>
          </cell>
          <cell r="D10765">
            <v>70.3</v>
          </cell>
        </row>
        <row r="10766">
          <cell r="A10766" t="str">
            <v>RO-41144</v>
          </cell>
          <cell r="B10766" t="str">
            <v>Base, com mistura em usina, 70% de solo e 30% de brita, compactada na energia do proctor intermediário (Execução, incluindo fornecimento da brita, escavação e carga do material de jazida; carga e descarga, espalhamento e compactação da mistura; exclui a aquisição do solo e transporte dos materiais e da mistura)</v>
          </cell>
          <cell r="C10766" t="str">
            <v>m3</v>
          </cell>
          <cell r="D10766">
            <v>49.87</v>
          </cell>
        </row>
        <row r="10767">
          <cell r="A10767" t="str">
            <v>RO-43165</v>
          </cell>
          <cell r="B10767" t="str">
            <v>Base, com mistura em usina, 80% de solo e 20% de argila, compactada na energia do proctor intermodificado (Execução, incluindo escavação e carga do material de jazida; carga e descarga, espalhamento e compactação da mistura; exclui escavação e carga da argila, aquisição do solo e transporte dos materiais e da mistura)</v>
          </cell>
          <cell r="C10767" t="str">
            <v>m3</v>
          </cell>
          <cell r="D10767">
            <v>23.55</v>
          </cell>
        </row>
        <row r="10768">
          <cell r="A10768" t="str">
            <v>RO-43170</v>
          </cell>
          <cell r="B10768" t="str">
            <v>Base, com mistura em usina, 80% de solo e 20% de argila, compactada na energia do proctor modificado (Execução, incluindo escavação e carga do material de jazida; carga e descarga, espalhamento e compactação da mistura; exclui escavação e carga da argila, aquisição do solo e transporte dos materiais e da mistura)</v>
          </cell>
          <cell r="C10768" t="str">
            <v>m3</v>
          </cell>
          <cell r="D10768">
            <v>23.96</v>
          </cell>
        </row>
        <row r="10769">
          <cell r="A10769" t="str">
            <v>RO-43836</v>
          </cell>
          <cell r="B10769" t="str">
            <v>Base, com mistura na pista, de bica corrida melhorada com 2% de cimento, compactada na energia do proctor intermediário (Execução, incluindo fornecimento e transporte do cimento, fornecimento da bica corrida, espalhamento, umidecimento, homogeneização e compactação da mistura; exclui o transporte da bica corrida)</v>
          </cell>
          <cell r="C10769" t="str">
            <v>m3</v>
          </cell>
          <cell r="D10769">
            <v>143.66</v>
          </cell>
        </row>
        <row r="10770">
          <cell r="A10770" t="str">
            <v>RO-44461</v>
          </cell>
          <cell r="B10770" t="str">
            <v>Base, com mistura na pista, de bica corrida melhorada com 2% de cimento, compactada na energia do proctor modificado (Execução, incluindo fornecimento e transporte do cimento, fornecimento da bica corrida, espalhamento, umidecimento, homogeneização e compactação da mistura; exclui o transporte da bica corrida)</v>
          </cell>
          <cell r="C10770" t="str">
            <v>m3</v>
          </cell>
          <cell r="D10770">
            <v>145.83</v>
          </cell>
        </row>
        <row r="10771">
          <cell r="A10771" t="str">
            <v>RO-41138</v>
          </cell>
          <cell r="B10771" t="str">
            <v>Base, com mistura na pista, de solo-cimento a 3% de cimento compactada na energia do proctor intermediário (Execução, incluindo fornecimento e transporte do cimento, escavação e carga do material de jazida, espalhamento, umidecimento, homogeneização e compactação da mistura;  exclui a aquisição do solo e transporte do material)</v>
          </cell>
          <cell r="C10771" t="str">
            <v>m3</v>
          </cell>
          <cell r="D10771">
            <v>69.75</v>
          </cell>
        </row>
        <row r="10772">
          <cell r="A10772" t="str">
            <v>RO-41113</v>
          </cell>
          <cell r="B10772" t="str">
            <v>Base, com mistura na pista, 67% de solo e 33% de bica corrida,  compactada na energia do proctor intermediário (Execução, incluindo fornecimento da bica corrida, escavação e carga do material de jazida, espalhamento, umidecimento, homogenização e compactação da mistura; exclui a aquisição do solo e transporte dos materiais)</v>
          </cell>
          <cell r="C10772" t="str">
            <v>m3</v>
          </cell>
          <cell r="D10772">
            <v>55.7</v>
          </cell>
        </row>
        <row r="10773">
          <cell r="A10773" t="str">
            <v>RO-41163</v>
          </cell>
          <cell r="B10773" t="str">
            <v>Base, com mistura na pista, 80% de solo e 20% de argila, compactada na energia do proctor intermodificado (Execução, incluindo  escavação, carga e descarga do material de jazida, espalhamento, umidecimento, homogenização e compactação da mistura; exclui escavação e carga da argila, aquisição do solo e transporte dos materiais)</v>
          </cell>
          <cell r="C10773" t="str">
            <v>m3</v>
          </cell>
          <cell r="D10773">
            <v>22.17</v>
          </cell>
        </row>
        <row r="10774">
          <cell r="A10774" t="str">
            <v>RO-42186</v>
          </cell>
          <cell r="B10774" t="str">
            <v>Base de solo com mistura em usina, compactada na energia do proctor intermediario (Execução, incluindo escavação, carga, descarga,  espalhamento e compactação da mistura; exclui aquisição e transporte do material e da mistura)</v>
          </cell>
          <cell r="C10774" t="str">
            <v>m3</v>
          </cell>
          <cell r="D10774">
            <v>25.41</v>
          </cell>
        </row>
        <row r="10775">
          <cell r="A10775" t="str">
            <v>RO-43164</v>
          </cell>
          <cell r="B10775" t="str">
            <v>Base de solo com mistura em usina, compactada na energia do proctor intermodificado (Execução, incluindo escavação, carga, descarga,  espalhamento e compactação da mistura; exclui aquisição e transporte do material e da mistura)</v>
          </cell>
          <cell r="C10775" t="str">
            <v>m3</v>
          </cell>
          <cell r="D10775">
            <v>25.79</v>
          </cell>
        </row>
        <row r="10776">
          <cell r="A10776" t="str">
            <v>RO-44242</v>
          </cell>
          <cell r="B10776" t="str">
            <v>Base de solo com mistura na pista, compactada na energia do proctor intermodificado (Execução, incluindo escavação, carga e descarga do material de jazida, espalhamento, umidecimento, homogenização e compactação da mistura; exclui aquisição e transporte do material)</v>
          </cell>
          <cell r="C10776" t="str">
            <v>m3</v>
          </cell>
          <cell r="D10776">
            <v>24.35</v>
          </cell>
        </row>
        <row r="10777">
          <cell r="A10777" t="str">
            <v>RO-43113</v>
          </cell>
          <cell r="B10777" t="str">
            <v>Base de solo sem mistura, compactada na energia do proctor intermediário (Execução, incluindo escavação, carga, descarga, espalhamento, umidecimento e compactação do material; exclui aquisição e transporte do material)</v>
          </cell>
          <cell r="C10777" t="str">
            <v>m3</v>
          </cell>
          <cell r="D10777">
            <v>21.8</v>
          </cell>
        </row>
        <row r="10778">
          <cell r="A10778" t="str">
            <v>RO-42395</v>
          </cell>
          <cell r="B10778" t="str">
            <v>Base de solo sem mistura, compactada na energia do proctor intermodificado (Execução, incluindo escavação, carga, descarga, espalhamento, umidecimento e compactação do material; exclui aquisição e transporte do material)</v>
          </cell>
          <cell r="C10778" t="str">
            <v>m3</v>
          </cell>
          <cell r="D10778">
            <v>22.37</v>
          </cell>
        </row>
        <row r="10779">
          <cell r="A10779" t="str">
            <v>RO-41098</v>
          </cell>
          <cell r="B10779" t="str">
            <v>Base de solo sem mistura, compactada na energia do proctor modificado (Execução, incluindo escavação, carga, descarga, espalhamento, umidecimento e compactação do material; exclui aquisição e transporte do material)</v>
          </cell>
          <cell r="C10779" t="str">
            <v>m3</v>
          </cell>
          <cell r="D10779">
            <v>23</v>
          </cell>
        </row>
        <row r="10780">
          <cell r="A10780" t="str">
            <v>RO-14019</v>
          </cell>
          <cell r="B10780" t="str">
            <v>Concreto betuminoso usinado a quente - CBUQ (Execução, incluindo usinagem, aplicação, espalhamento e compactação, fornecimento dos agregados e material betuminoso, exclui transporte dos agregados e do material betuminoso até usina e da massa pronta até a  pista)</v>
          </cell>
          <cell r="C10780" t="str">
            <v>m3</v>
          </cell>
          <cell r="D10780">
            <v>1095.88</v>
          </cell>
        </row>
        <row r="10781">
          <cell r="A10781" t="str">
            <v>RO-14020</v>
          </cell>
          <cell r="B10781" t="str">
            <v>Concreto betuminoso usinado a quente - CBUQ (Execução, incluindo usinagem, aplicação, espalhamento e compactação, fornecimento dos agregados e material betuminoso, exclui transporte dos agregados e do material betuminoso até usina e da massa pronta até a  pista)</v>
          </cell>
          <cell r="C10781" t="str">
            <v>t</v>
          </cell>
          <cell r="D10781">
            <v>456.62</v>
          </cell>
        </row>
        <row r="10782">
          <cell r="A10782" t="str">
            <v>RO-41177</v>
          </cell>
          <cell r="B10782" t="str">
            <v>Concreto betuminoso usinado a quente (faixa C) (Execução, incluindo usinagem, aplicação, espalhamento e compactação, fornecimento dos agregados; exclui o fornecimento e transporte do material betuminoso, o transporte dos agregados e o transporte da usina até a pista)</v>
          </cell>
          <cell r="C10782" t="str">
            <v>m3</v>
          </cell>
          <cell r="D10782">
            <v>399.74</v>
          </cell>
        </row>
        <row r="10783">
          <cell r="A10783" t="str">
            <v>RO-43829</v>
          </cell>
          <cell r="B10783" t="str">
            <v>Concreto betuminoso usinado a quente, modificado por borracha (faixa C) (Execução, incluindo usinagem, aplicação, espalhamento e compactação, fornecimento dos agregados; exclui o fornecimento e transporte do material betuminoso, o transporte dos agregados e o transporte da usina até a pista)</v>
          </cell>
          <cell r="C10783" t="str">
            <v>m3</v>
          </cell>
          <cell r="D10783">
            <v>434.8</v>
          </cell>
        </row>
        <row r="10784">
          <cell r="A10784" t="str">
            <v>RO-41087</v>
          </cell>
          <cell r="B10784" t="str">
            <v>Escavação e carga de material de jazida (inclusive expurgo e capeamento)</v>
          </cell>
          <cell r="C10784" t="str">
            <v>m3</v>
          </cell>
          <cell r="D10784">
            <v>9.01</v>
          </cell>
        </row>
        <row r="10785">
          <cell r="A10785" t="str">
            <v>RO-42650</v>
          </cell>
          <cell r="B10785" t="str">
            <v>Fresagem contínua de pavimento asfáltico (3cm)</v>
          </cell>
          <cell r="C10785" t="str">
            <v>m2</v>
          </cell>
          <cell r="D10785">
            <v>2.3</v>
          </cell>
        </row>
        <row r="10786">
          <cell r="A10786" t="str">
            <v>RO-42643</v>
          </cell>
          <cell r="B10786" t="str">
            <v>Fresagem descontínua de pavimento asfáltico (3cm)</v>
          </cell>
          <cell r="C10786" t="str">
            <v>m2</v>
          </cell>
          <cell r="D10786">
            <v>3.69</v>
          </cell>
        </row>
        <row r="10787">
          <cell r="A10787" t="str">
            <v>RO-51228</v>
          </cell>
          <cell r="B10787" t="str">
            <v>Imprimação (Execução e fornecimento do material betuminoso, exclusive transporte do material betuminoso)</v>
          </cell>
          <cell r="C10787" t="str">
            <v>m2</v>
          </cell>
          <cell r="D10787">
            <v>4.1</v>
          </cell>
        </row>
        <row r="10788">
          <cell r="A10788" t="str">
            <v>RO-41164</v>
          </cell>
          <cell r="B10788" t="str">
            <v>Imprimação sem fornecimento do material betuminoso (Execução, incluindo transporte do material betuminoso dentro do canteiro de obras)</v>
          </cell>
          <cell r="C10788" t="str">
            <v>m2</v>
          </cell>
          <cell r="D10788">
            <v>0.42</v>
          </cell>
        </row>
        <row r="10789">
          <cell r="A10789" t="str">
            <v>RO-41204</v>
          </cell>
          <cell r="B10789" t="str">
            <v>Lama asfaltica com espessura de 12,0 mm com fornecimento do material betuminoso (Execução, incluindo fornecimento e  transporte dentro do canteiro de obras  dos agregados e do material betuminoso)</v>
          </cell>
          <cell r="C10789" t="str">
            <v>m2</v>
          </cell>
          <cell r="D10789">
            <v>9.44</v>
          </cell>
        </row>
        <row r="10790">
          <cell r="A10790" t="str">
            <v>RO-43326</v>
          </cell>
          <cell r="B10790" t="str">
            <v>Lama asfaltica com espessura de 12,0 mm sem fornecimento do material betuminoso (Execução, incluindo fornecimento dos agregados e o transporte dentro do canteiro de obras do material betuminoso e dos agregados)</v>
          </cell>
          <cell r="C10790" t="str">
            <v>m2</v>
          </cell>
          <cell r="D10790">
            <v>4.05</v>
          </cell>
        </row>
        <row r="10791">
          <cell r="A10791" t="str">
            <v>RO-43422</v>
          </cell>
          <cell r="B10791" t="str">
            <v>Lama asfáltica com espessura de 6,0 mm com fornecimento do material betuminoso (Execução, incluindo fornecimento  e o transporte dentro do canteiro de obras dos agregados e do material betuminoso)</v>
          </cell>
          <cell r="C10791" t="str">
            <v>m2</v>
          </cell>
          <cell r="D10791">
            <v>5.76</v>
          </cell>
        </row>
        <row r="10792">
          <cell r="A10792" t="str">
            <v>RO-43327</v>
          </cell>
          <cell r="B10792" t="str">
            <v>Lama asfaltica com espessura de 6,0 mm sem fornecimento do material betuminoso (Execução, incluindo fornecimento dos agregados e o transporte dentro do canteiro de obras do material betuminoso e dos agregados)</v>
          </cell>
          <cell r="C10792" t="str">
            <v>m2</v>
          </cell>
          <cell r="D10792">
            <v>2.06</v>
          </cell>
        </row>
        <row r="10793">
          <cell r="A10793" t="str">
            <v>RO-42649</v>
          </cell>
          <cell r="B10793" t="str">
            <v>Micro-revestimento asfático a frio  com espessura de 12mm (Execução, incluindo o fornecimento de todos os materiais, exceto a emulsão)</v>
          </cell>
          <cell r="C10793" t="str">
            <v>m2</v>
          </cell>
          <cell r="D10793">
            <v>2.74</v>
          </cell>
        </row>
        <row r="10794">
          <cell r="A10794" t="str">
            <v>RO-42831</v>
          </cell>
          <cell r="B10794" t="str">
            <v>Micro-revestimento asfático a frio  (com espessura de 15mm (Execução, incluindo o fornecimento de todos os materiais, exceto a emulsão)</v>
          </cell>
          <cell r="C10794" t="str">
            <v>m2</v>
          </cell>
          <cell r="D10794">
            <v>3.51</v>
          </cell>
        </row>
        <row r="10795">
          <cell r="A10795" t="str">
            <v>RO-43971</v>
          </cell>
          <cell r="B10795" t="str">
            <v>Pavimento de alvenaria poliédrica com 8,0 cm de espessura (Execução, incluindo o fornecimento do material do colchão de assentamento e das pedras; exclui os transportes dos materiais)</v>
          </cell>
          <cell r="C10795" t="str">
            <v>m2</v>
          </cell>
          <cell r="D10795">
            <v>26.14</v>
          </cell>
        </row>
        <row r="10796">
          <cell r="A10796" t="str">
            <v>RO-41208</v>
          </cell>
          <cell r="B10796" t="str">
            <v>Pavimento de paralepípedo com 10,0 cm de espessura (Execução, incluindo o fornecimento do material do colchão de assentamento e das pedras; exclui os transportes dos materiais)</v>
          </cell>
          <cell r="C10796" t="str">
            <v>m2</v>
          </cell>
          <cell r="D10796">
            <v>40.43</v>
          </cell>
        </row>
        <row r="10797">
          <cell r="A10797" t="str">
            <v>RO-51229</v>
          </cell>
          <cell r="B10797" t="str">
            <v>Pintura de ligação (Execução e fornecimento do material betuminoso, exclusive transporte do material betuminoso)</v>
          </cell>
          <cell r="C10797" t="str">
            <v>m2</v>
          </cell>
          <cell r="D10797">
            <v>2.18</v>
          </cell>
        </row>
        <row r="10798">
          <cell r="A10798" t="str">
            <v>RO-41166</v>
          </cell>
          <cell r="B10798" t="str">
            <v>Pintura de ligação sem fornecimento do material betuminoso (Execução, incluindo o transporte do material betuminoso dentro do canteiro de obras)</v>
          </cell>
          <cell r="C10798" t="str">
            <v>m2</v>
          </cell>
          <cell r="D10798">
            <v>0.28</v>
          </cell>
        </row>
        <row r="10799">
          <cell r="A10799" t="str">
            <v>RO-14021</v>
          </cell>
          <cell r="B10799" t="str">
            <v>Pré-misturado a frio - PMF (Execução, incluindo usinagem, aplicação, espalhamento e compactação, fornecimento dos agregados e material betuminoso, exclui transporte dos agregados e do material betuminoso até usina e da massa pronta até a pista)</v>
          </cell>
          <cell r="C10799" t="str">
            <v>m3</v>
          </cell>
          <cell r="D10799">
            <v>737.46</v>
          </cell>
        </row>
        <row r="10800">
          <cell r="A10800" t="str">
            <v>RO-14022</v>
          </cell>
          <cell r="B10800" t="str">
            <v>Pré-misturado a frio - PMF (Execução, incluindo usinagem, aplicação, espalhamento e compactação, fornecimento dos agregados e material betuminoso, exclui transporte dos agregados e do material betuminoso até usina e da massa pronta até a pista)</v>
          </cell>
          <cell r="C10800" t="str">
            <v>t</v>
          </cell>
          <cell r="D10800">
            <v>351.17</v>
          </cell>
        </row>
        <row r="10801">
          <cell r="A10801" t="str">
            <v>RO-43228</v>
          </cell>
          <cell r="B10801" t="str">
            <v>Pré-misturado a frio (Execução, incluindo o fornecimento dos agregados, exclui o transporte dos materiais, o fornecimento e transporte do material betuminoso)</v>
          </cell>
          <cell r="C10801" t="str">
            <v>m3</v>
          </cell>
          <cell r="D10801">
            <v>171.46</v>
          </cell>
        </row>
        <row r="10802">
          <cell r="A10802" t="str">
            <v>RO-43833</v>
          </cell>
          <cell r="B10802" t="str">
            <v>Reciclagem e reconfecção do  pavimento com adição de 2% de cimento , compactada na energia do proctor intermediário (Execução, com reaproveitamento do material, incluindo fornecimento e transporte do cimento)</v>
          </cell>
          <cell r="C10802" t="str">
            <v>m3</v>
          </cell>
          <cell r="D10802">
            <v>66.86</v>
          </cell>
        </row>
        <row r="10803">
          <cell r="A10803" t="str">
            <v>RO-41079</v>
          </cell>
          <cell r="B10803" t="str">
            <v>Reciclagem e reconfecção do pavimento com  adição de 3% de cimento, compactada na energia do proctor intermediário (Execução com reaproveitamento do material , incluindo o fornecimento e transporte do cimento)</v>
          </cell>
          <cell r="C10803" t="str">
            <v>m3</v>
          </cell>
          <cell r="D10803">
            <v>80.26</v>
          </cell>
        </row>
        <row r="10804">
          <cell r="A10804" t="str">
            <v>RO-41092</v>
          </cell>
          <cell r="B10804" t="str">
            <v>Reforço do sub-leito com adição de 3% de cal e compactação à 100% (Execução, incluindo fornrcimento da cal, escavação, carga, descarga, homogenização, umidecimento, espalhamento e compactação do material)</v>
          </cell>
          <cell r="C10804" t="str">
            <v>m3</v>
          </cell>
          <cell r="D10804">
            <v>27.86</v>
          </cell>
        </row>
        <row r="10805">
          <cell r="A10805" t="str">
            <v>RO-41093</v>
          </cell>
          <cell r="B10805" t="str">
            <v>Reforço do sub-leito (Execução, incluindo escavação, carga, descarga, homogenização, umidecimento, espalhamento e compactação do material)</v>
          </cell>
          <cell r="C10805" t="str">
            <v>m3</v>
          </cell>
          <cell r="D10805">
            <v>16.25</v>
          </cell>
        </row>
        <row r="10806">
          <cell r="A10806" t="str">
            <v>RO-41082</v>
          </cell>
          <cell r="B10806" t="str">
            <v>Regularização do sub-leito (proctor intermediário)</v>
          </cell>
          <cell r="C10806" t="str">
            <v>m2</v>
          </cell>
          <cell r="D10806">
            <v>1.24</v>
          </cell>
        </row>
        <row r="10807">
          <cell r="A10807" t="str">
            <v>RO-41083</v>
          </cell>
          <cell r="B10807" t="str">
            <v>Regularização do sub-leito (proctor internormal)</v>
          </cell>
          <cell r="C10807" t="str">
            <v>m2</v>
          </cell>
          <cell r="D10807">
            <v>1.26</v>
          </cell>
        </row>
        <row r="10808">
          <cell r="A10808" t="str">
            <v>RO-41081</v>
          </cell>
          <cell r="B10808" t="str">
            <v>Regularização do sub-leito (proctor normal)</v>
          </cell>
          <cell r="C10808" t="str">
            <v>m2</v>
          </cell>
          <cell r="D10808">
            <v>1.21</v>
          </cell>
        </row>
        <row r="10809">
          <cell r="A10809" t="str">
            <v>RO-41773</v>
          </cell>
          <cell r="B10809" t="str">
            <v>Remoção e carga da camada de material granular do pavimento (base e/ou sub-base)</v>
          </cell>
          <cell r="C10809" t="str">
            <v>m3</v>
          </cell>
          <cell r="D10809">
            <v>9.98</v>
          </cell>
        </row>
        <row r="10810">
          <cell r="A10810" t="str">
            <v>RO-41211</v>
          </cell>
          <cell r="B10810" t="str">
            <v>Remoção e carga de todo pavimento existente</v>
          </cell>
          <cell r="C10810" t="str">
            <v>m3</v>
          </cell>
          <cell r="D10810">
            <v>10.62</v>
          </cell>
        </row>
        <row r="10811">
          <cell r="A10811" t="str">
            <v>RO-41212</v>
          </cell>
          <cell r="B10811" t="str">
            <v>Remoção e carga do revestimento asfaltico em pré-misturado ou concreto betuminoso usinado a quente</v>
          </cell>
          <cell r="C10811" t="str">
            <v>m2</v>
          </cell>
          <cell r="D10811">
            <v>1.16</v>
          </cell>
        </row>
        <row r="10812">
          <cell r="A10812" t="str">
            <v>RO-41209</v>
          </cell>
          <cell r="B10812" t="str">
            <v>Remoçao e carga do revestimento asfaltico em tratamento superficial</v>
          </cell>
          <cell r="C10812" t="str">
            <v>m2</v>
          </cell>
          <cell r="D10812">
            <v>0.62</v>
          </cell>
        </row>
        <row r="10813">
          <cell r="A10813" t="str">
            <v>RO-41207</v>
          </cell>
          <cell r="B10813" t="str">
            <v>Reperfilamento de pavimento (para CBUQ e pré-misturado a frio) (Aplicação com motoniveladora, exclui o fornecimento da massa)</v>
          </cell>
          <cell r="C10813" t="str">
            <v>t</v>
          </cell>
          <cell r="D10813">
            <v>16.95</v>
          </cell>
        </row>
        <row r="10814">
          <cell r="A10814" t="str">
            <v>RO-41135</v>
          </cell>
          <cell r="B10814" t="str">
            <v>Sub-base de solo, com mistura na pista, compactada na energia de proctor intermodificado (Execução, incluindo escavação, carga e descarga do material de jazida, espalhamento, umidecimento, homogenização e compactação da mistura; exclui aquisição e transporte do material)</v>
          </cell>
          <cell r="C10814" t="str">
            <v>m3</v>
          </cell>
          <cell r="D10814">
            <v>24.35</v>
          </cell>
        </row>
        <row r="10815">
          <cell r="A10815" t="str">
            <v>RO-41104</v>
          </cell>
          <cell r="B10815" t="str">
            <v>Sub-base de solo, com mistura na pista, compactada na energia do proctor intermediário (Execução, incluindo escavação, carga e descarga do material de jazida, espalhamento, umidecimento, homogenização e compactação da mistura; exclui aquisição e transporte do material)</v>
          </cell>
          <cell r="C10815" t="str">
            <v>m3</v>
          </cell>
          <cell r="D10815">
            <v>23.61</v>
          </cell>
        </row>
        <row r="10816">
          <cell r="A10816" t="str">
            <v>RO-42280</v>
          </cell>
          <cell r="B10816" t="str">
            <v>Sub-base, sem mistura, compactada na energia de proctor intermodificado (Execução, incluindo escavação, carga, descarga, espalhamento, umidecimento e compactação do material; exclui aquisição e transporte do material)</v>
          </cell>
          <cell r="C10816" t="str">
            <v>m3</v>
          </cell>
          <cell r="D10816">
            <v>22.37</v>
          </cell>
        </row>
        <row r="10817">
          <cell r="A10817" t="str">
            <v>RO-43112</v>
          </cell>
          <cell r="B10817" t="str">
            <v>Sub-base, sem mistura, compactada na energia do proctor intermediário (Execução, incluindo escavação, carga, descarga, espalhamento, umidecimento e compactação do material; exclui aquisição e transporte do material)</v>
          </cell>
          <cell r="C10817" t="str">
            <v>m3</v>
          </cell>
          <cell r="D10817">
            <v>21.8</v>
          </cell>
        </row>
        <row r="10818">
          <cell r="A10818" t="str">
            <v>RO-43195</v>
          </cell>
          <cell r="B10818" t="str">
            <v>Sub-base, sem mistura, compactado na energia do proctor modificado (Execução, incluindo escavação, carga, descarga, espalhamento, umidecimento e compactação do material; exclui aquisição e transporte do material)</v>
          </cell>
          <cell r="C10818" t="str">
            <v>m3</v>
          </cell>
          <cell r="D10818">
            <v>23</v>
          </cell>
        </row>
        <row r="10819">
          <cell r="A10819" t="str">
            <v>RO-41171</v>
          </cell>
          <cell r="B10819" t="str">
            <v>Tratamento anti-pó (Execução, incluindo o fornecimento da areia)</v>
          </cell>
          <cell r="C10819" t="str">
            <v>m2</v>
          </cell>
          <cell r="D10819">
            <v>1.11</v>
          </cell>
        </row>
        <row r="10820">
          <cell r="A10820" t="str">
            <v>RO-42664</v>
          </cell>
          <cell r="B10820" t="str">
            <v>Tratamento superficial duplo com aplicação de emulsão asfáltica modificada por polímero (Execução, incluindo fornecimento e limpeza dos agregados)</v>
          </cell>
          <cell r="C10820" t="str">
            <v>m2</v>
          </cell>
          <cell r="D10820">
            <v>5.82</v>
          </cell>
        </row>
        <row r="10821">
          <cell r="A10821" t="str">
            <v>RO-13321</v>
          </cell>
          <cell r="B10821" t="str">
            <v>Tratamento superficial duplo com banho diluído e fornecimento do material betuminoso (Execução, incluindo fornecimento e limpeza dos agregados e fornecimento do material betuminoso, exclusive transporte do material betuminoso)</v>
          </cell>
          <cell r="C10821" t="str">
            <v>m2</v>
          </cell>
          <cell r="D10821">
            <v>15.13</v>
          </cell>
        </row>
        <row r="10822">
          <cell r="A10822" t="str">
            <v>RO-43449</v>
          </cell>
          <cell r="B10822" t="str">
            <v>Tratamento superficial duplo com banho diluído (Execução, incluindo fornecimento e limpeza dos agregados)</v>
          </cell>
          <cell r="C10822" t="str">
            <v>m2</v>
          </cell>
          <cell r="D10822">
            <v>5.98</v>
          </cell>
        </row>
        <row r="10823">
          <cell r="A10823" t="str">
            <v>RO-41168</v>
          </cell>
          <cell r="B10823" t="str">
            <v>Tratamento superficial simples com banho diluído (Execução, incluindo fornecimento e limpeza dos agregados)</v>
          </cell>
          <cell r="C10823" t="str">
            <v>m2</v>
          </cell>
          <cell r="D10823">
            <v>3.11</v>
          </cell>
        </row>
        <row r="10824">
          <cell r="A10824" t="str">
            <v>RO-13320</v>
          </cell>
          <cell r="B10824" t="str">
            <v>Tratamento superficial simples com banho diluído (Execução, incluindo fornecimento e limpeza dos agregados e fornecimento do material betuminoso, exclusive transporte do material betuminoso)</v>
          </cell>
          <cell r="C10824" t="str">
            <v>m2</v>
          </cell>
          <cell r="D10824">
            <v>8.85</v>
          </cell>
        </row>
        <row r="10825">
          <cell r="A10825" t="str">
            <v>RO-41170</v>
          </cell>
          <cell r="B10825" t="str">
            <v>Tratamento superficial triplo com banho diluído (Execução, incluindo fornecimento e limpeza dos agregados e transporte do material betuminoso dentro do canteiro de obras)</v>
          </cell>
          <cell r="C10825" t="str">
            <v>m2</v>
          </cell>
          <cell r="D10825">
            <v>7.52</v>
          </cell>
        </row>
        <row r="10826">
          <cell r="A10826" t="str">
            <v>RO-41178</v>
          </cell>
          <cell r="B10826" t="str">
            <v>Usinagem de concreto betuminoso usinado a quente (faixa C) (Execução, incluindo o fornecimento dos agregados; exclui o fornecimento e transporte do material betuminoso e o transporte dos agregados)</v>
          </cell>
          <cell r="C10826" t="str">
            <v>t</v>
          </cell>
          <cell r="D10826">
            <v>142.92</v>
          </cell>
        </row>
        <row r="10827">
          <cell r="A10827" t="str">
            <v>RO-42208</v>
          </cell>
          <cell r="B10827" t="str">
            <v>Usinagem de concreto betuminoso usinado a quente para reperfilamento  (faixa C) (Execução, incluindo o fornecimento dos agregados; exclui o fornecimento e transporte do material betuminoso e o transporte dos agregados)</v>
          </cell>
          <cell r="C10827" t="str">
            <v>m3</v>
          </cell>
          <cell r="D10827">
            <v>343.03</v>
          </cell>
        </row>
        <row r="10828">
          <cell r="A10828" t="str">
            <v>RO-43402</v>
          </cell>
          <cell r="B10828" t="str">
            <v>Usinagem de pré-misturado a frio (Execução, incluindo o fornecimento dos agregados)</v>
          </cell>
          <cell r="C10828" t="str">
            <v>m3</v>
          </cell>
          <cell r="D10828">
            <v>122.81</v>
          </cell>
        </row>
        <row r="10829">
          <cell r="A10829" t="str">
            <v>RO-43473</v>
          </cell>
          <cell r="B10829" t="str">
            <v>Cordão trapezoidal de concreto nas dimensões 15x12 cm e h=35 cm (Fck &gt;=35 MPa) (Execução, incluindo o fornecimento e transporte de todos os materiais)</v>
          </cell>
          <cell r="C10829" t="str">
            <v>m</v>
          </cell>
          <cell r="D10829">
            <v>36.05</v>
          </cell>
        </row>
        <row r="10830">
          <cell r="A10830" t="str">
            <v>RO-42387</v>
          </cell>
          <cell r="B10830" t="str">
            <v>Remoção de blocos sextavados (Bloquetes)</v>
          </cell>
          <cell r="C10830" t="str">
            <v>m2</v>
          </cell>
          <cell r="D10830">
            <v>12.25</v>
          </cell>
        </row>
        <row r="10831">
          <cell r="A10831" t="str">
            <v>RO-43415</v>
          </cell>
          <cell r="B10831" t="str">
            <v>Remoção manual de calçamento intertravado</v>
          </cell>
          <cell r="C10831" t="str">
            <v>m2</v>
          </cell>
          <cell r="D10831">
            <v>14.7</v>
          </cell>
        </row>
        <row r="10832">
          <cell r="A10832" t="str">
            <v>RO-42887</v>
          </cell>
          <cell r="B10832" t="str">
            <v>Balizador de lâmina flexivel de PVC, tipo SV-BLF (Execução, incluindo fornecimento e transporte de todos  materiais)</v>
          </cell>
          <cell r="C10832" t="str">
            <v>U</v>
          </cell>
          <cell r="D10832">
            <v>17.82</v>
          </cell>
        </row>
        <row r="10833">
          <cell r="A10833" t="str">
            <v>RO-42399</v>
          </cell>
          <cell r="B10833" t="str">
            <v>Banda rugosa em concreto betuminoso usinado a quente com  fornecimento do material betuminoso (Execução, incluindo o fornecimento e transporte dos agregados, material betuminoso e pintura  de ligação)</v>
          </cell>
          <cell r="C10833" t="str">
            <v>m3</v>
          </cell>
          <cell r="D10833">
            <v>1455.35</v>
          </cell>
        </row>
        <row r="10834">
          <cell r="A10834" t="str">
            <v>RO-43269</v>
          </cell>
          <cell r="B10834" t="str">
            <v>Banda rugosa em pré-misturado a frio com fornecimento do material betuminoso (execução incluindo o fornecimento e transporte dos agregados, material betuminoso e pintura de ligação)</v>
          </cell>
          <cell r="C10834" t="str">
            <v>m3</v>
          </cell>
          <cell r="D10834">
            <v>1193.69</v>
          </cell>
        </row>
        <row r="10835">
          <cell r="A10835" t="str">
            <v>RO-42215</v>
          </cell>
          <cell r="B10835" t="str">
            <v>Banda rugosa em pré-misturado a frio sem fornecimento do material betuminoso (Execução, incluindo o fornecimento dos agregados e pintura  de ligação)</v>
          </cell>
          <cell r="C10835" t="str">
            <v>m3</v>
          </cell>
          <cell r="D10835">
            <v>572.55</v>
          </cell>
        </row>
        <row r="10836">
          <cell r="A10836" t="str">
            <v>RO-42830</v>
          </cell>
          <cell r="B10836" t="str">
            <v>Braço projetado com altura maior ou igual à 5,50 metros e vão de 3,80 metros (Execução, incluindo instalação, base de concreto, chumbadores, colocação da placa,fornecimento e transporte dos  materiais)</v>
          </cell>
          <cell r="C10836" t="str">
            <v>U</v>
          </cell>
          <cell r="D10836">
            <v>1788.56</v>
          </cell>
        </row>
        <row r="10837">
          <cell r="A10837" t="str">
            <v>RO-43226</v>
          </cell>
          <cell r="B10837" t="str">
            <v>Colocação de placas</v>
          </cell>
          <cell r="C10837" t="str">
            <v>m2</v>
          </cell>
          <cell r="D10837">
            <v>90.15</v>
          </cell>
        </row>
        <row r="10838">
          <cell r="A10838" t="str">
            <v>RO-41237</v>
          </cell>
          <cell r="B10838" t="str">
            <v>Linhas de resina acrilica de  0,6mm  de espessura e Largura  = 0,10m (Execução, incluindo pré-marcação, fornecimento e transporte de todos os materiais)</v>
          </cell>
          <cell r="C10838" t="str">
            <v>m</v>
          </cell>
          <cell r="D10838">
            <v>2.65</v>
          </cell>
        </row>
        <row r="10839">
          <cell r="A10839" t="str">
            <v>RO-41243</v>
          </cell>
          <cell r="B10839" t="str">
            <v>Linhas de resina acrilica 0,6mm com Largura &gt; 0,30m (execução, inclusive pré-marcação, fornecimento e transporte de todos os materiais)</v>
          </cell>
          <cell r="C10839" t="str">
            <v>m2</v>
          </cell>
          <cell r="D10839">
            <v>25.58</v>
          </cell>
        </row>
        <row r="10840">
          <cell r="A10840" t="str">
            <v>RO-41240</v>
          </cell>
          <cell r="B10840" t="str">
            <v>Linhas de resina acrilica 0,6mm de espessura e  Largura = 0,30m (execução, inclusive pré-marcação, fornecimento e transporte de todos os materiais)</v>
          </cell>
          <cell r="C10840" t="str">
            <v>m</v>
          </cell>
          <cell r="D10840">
            <v>7.77</v>
          </cell>
        </row>
        <row r="10841">
          <cell r="A10841" t="str">
            <v>RO-42198</v>
          </cell>
          <cell r="B10841" t="str">
            <v>Linhas de resina acrilica 0,6mm de espessura e Largura  = 0,08m (Execução, inclusive pré-marcação, fornecimento e transporte de todos os materiais)</v>
          </cell>
          <cell r="C10841" t="str">
            <v>m</v>
          </cell>
          <cell r="D10841">
            <v>2.14</v>
          </cell>
        </row>
        <row r="10842">
          <cell r="A10842" t="str">
            <v>RO-41239</v>
          </cell>
          <cell r="B10842" t="str">
            <v>Linhas de resina acrilica 0,6mm de espessura e Largura  = 0,20m (execução, inclusive pré-marcação, fornecimento e transporte de todos os materiais)</v>
          </cell>
          <cell r="C10842" t="str">
            <v>m</v>
          </cell>
          <cell r="D10842">
            <v>5.21</v>
          </cell>
        </row>
        <row r="10843">
          <cell r="A10843" t="str">
            <v>RO-42886</v>
          </cell>
          <cell r="B10843" t="str">
            <v>Placa de aço carbono com película refletiva grau diamante tipo X da ABNT - Escudo (Execução, incluindo fornecimento transporte de todos  materiais, inclusive poste de sustentação)</v>
          </cell>
          <cell r="C10843" t="str">
            <v>m2</v>
          </cell>
          <cell r="D10843">
            <v>1032.68</v>
          </cell>
        </row>
        <row r="10844">
          <cell r="A10844" t="str">
            <v>RO-42884</v>
          </cell>
          <cell r="B10844" t="str">
            <v>Placa de aço carbono com película refletiva grau diamante tipo X da ABNT - Marcador de Perigo 0,30 x 0,90 m (Execução, incluindo fornecimento transporte de todos  materiais, inclusive poste de sustentação)</v>
          </cell>
          <cell r="C10844" t="str">
            <v>m2</v>
          </cell>
          <cell r="D10844">
            <v>396.12</v>
          </cell>
        </row>
        <row r="10845">
          <cell r="A10845" t="str">
            <v>RO-42885</v>
          </cell>
          <cell r="B10845" t="str">
            <v>Placa de aço carbono com película refletiva grau diamante tipo X da ABNT - Marco Quilométrico (Execução, incluindo fornecimento transporte de todos  materiais, inclusive poste de sustentação)</v>
          </cell>
          <cell r="C10845" t="str">
            <v>m2</v>
          </cell>
          <cell r="D10845">
            <v>1032.68</v>
          </cell>
        </row>
        <row r="10846">
          <cell r="A10846" t="str">
            <v>RO-42878</v>
          </cell>
          <cell r="B10846" t="str">
            <v>Placa de aço carbono com película refletiva grau diamante tipo X da ABNT - Placa Circular (Execução, incluindo fornecimento e transporte de todos os materiais, inclusive poste de sustentação)</v>
          </cell>
          <cell r="C10846" t="str">
            <v>m2</v>
          </cell>
          <cell r="D10846">
            <v>1001.64</v>
          </cell>
        </row>
        <row r="10847">
          <cell r="A10847" t="str">
            <v>RO-42879</v>
          </cell>
          <cell r="B10847" t="str">
            <v>Placa de aço carbono com película refletiva grau diamante tipo X da ABNT - Placa octogonal (Execução, incluindo fornecimento e transporte de todos os materiais, inclusive postes de sustentação)</v>
          </cell>
          <cell r="C10847" t="str">
            <v>m2</v>
          </cell>
          <cell r="D10847">
            <v>886.97</v>
          </cell>
        </row>
        <row r="10848">
          <cell r="A10848" t="str">
            <v>RO-42881</v>
          </cell>
          <cell r="B10848" t="str">
            <v>Placa de aço carbono com película refletiva grau diamante tipo X da ABNT - Placa quadrada (Execução, incluindo fornecimento e transporte de todos os materiais, inclusive poste de sustentação)</v>
          </cell>
          <cell r="C10848" t="str">
            <v>m2</v>
          </cell>
          <cell r="D10848">
            <v>942.01</v>
          </cell>
        </row>
        <row r="10849">
          <cell r="A10849" t="str">
            <v>RO-42882</v>
          </cell>
          <cell r="B10849" t="str">
            <v>Placa de aço carbono com película refletiva grau diamante tipo X da ABNT - Placa Retangular (Execução, incluindo fornecimento e transporte de todos os materiais, inclusive poste de sustentação)</v>
          </cell>
          <cell r="C10849" t="str">
            <v>m2</v>
          </cell>
          <cell r="D10849">
            <v>1032.68</v>
          </cell>
        </row>
        <row r="10850">
          <cell r="A10850" t="str">
            <v>RO-42880</v>
          </cell>
          <cell r="B10850" t="str">
            <v>Placa de aço carbono com película refletiva grau diamante tipo X da ABNT - Placa triangular (Execução, incluindo fornecimento e transporte de todos os materiais, inclusive poste de sustentação)</v>
          </cell>
          <cell r="C10850" t="str">
            <v>m2</v>
          </cell>
          <cell r="D10850">
            <v>869.29</v>
          </cell>
        </row>
        <row r="10851">
          <cell r="A10851" t="str">
            <v>RO-42883</v>
          </cell>
          <cell r="B10851" t="str">
            <v>Placa de aço carbono com película refletiva grau diamante tipo X da ABNT, com suporte de madeira - Marcador de Alinhamento (Execução, incluindo fornecimento transporte de todos  materiais, inclusive poste de sustentação)</v>
          </cell>
          <cell r="C10851" t="str">
            <v>m2</v>
          </cell>
          <cell r="D10851">
            <v>396.12</v>
          </cell>
        </row>
        <row r="10852">
          <cell r="A10852" t="str">
            <v>RO-41227</v>
          </cell>
          <cell r="B10852" t="str">
            <v>Pré-marcação para linhas de sinalização horizontal por alinhamento (Execução, incluindo fornecimento e transporte de todos os materiais Eixo, bordo esquerdo e bordo direito)</v>
          </cell>
          <cell r="C10852" t="str">
            <v>km</v>
          </cell>
          <cell r="D10852">
            <v>105.99</v>
          </cell>
        </row>
        <row r="10853">
          <cell r="A10853" t="str">
            <v>RO-41779</v>
          </cell>
          <cell r="B10853" t="str">
            <v>Setas, simbolos e dizeres de resina acrílica 0,6mm de espessura (Execução, incluindo pré-marcação, fornecimento e transporte de todos os materiais)</v>
          </cell>
          <cell r="C10853" t="str">
            <v>m2</v>
          </cell>
          <cell r="D10853">
            <v>38.37</v>
          </cell>
        </row>
        <row r="10854">
          <cell r="A10854" t="str">
            <v>RO-41231</v>
          </cell>
          <cell r="B10854" t="str">
            <v>Tacha refletiva tipo SHTRP, com catadióptrico em apenas uma face (Execução, incluindo fornecimento, colocação e transporte de todos os materiais)</v>
          </cell>
          <cell r="C10854" t="str">
            <v>U</v>
          </cell>
          <cell r="D10854">
            <v>16.3</v>
          </cell>
        </row>
        <row r="10855">
          <cell r="A10855" t="str">
            <v>RO-41230</v>
          </cell>
          <cell r="B10855" t="str">
            <v>Tacha refletiva tipo SHTRP, com catadióptrico nas duas faces (Execução, incluindo fornecimento, colocação e transporte de todos os materiais)</v>
          </cell>
          <cell r="C10855" t="str">
            <v>U</v>
          </cell>
          <cell r="D10855">
            <v>19.69</v>
          </cell>
        </row>
        <row r="10856">
          <cell r="A10856" t="str">
            <v>RO-41228</v>
          </cell>
          <cell r="B10856" t="str">
            <v>Tachão refletivo  tipo SHTRG, com catadióptrico nas duas faces (Execução, incluindo fornecimento, colocação e transporte de todos os materiais)</v>
          </cell>
          <cell r="C10856" t="str">
            <v>U</v>
          </cell>
          <cell r="D10856">
            <v>58.24</v>
          </cell>
        </row>
        <row r="10857">
          <cell r="A10857" t="str">
            <v>RO-41229</v>
          </cell>
          <cell r="B10857" t="str">
            <v>Tachão refletivo tipo SHTRG, com catadióptrico em apenas uma face (Execução, incluindo fornecimento, colocação e transporte de todos os materiais)</v>
          </cell>
          <cell r="C10857" t="str">
            <v>U</v>
          </cell>
          <cell r="D10857">
            <v>57.19</v>
          </cell>
        </row>
        <row r="10858">
          <cell r="A10858" t="str">
            <v>RO-42829</v>
          </cell>
          <cell r="B10858" t="str">
            <v>Braço projetado com altura maior ou igual à 5,50 metros e vão de 4,80 metros (Execução, incluindo instalação, base de concreto, chumbadores, colocação da placa, fornecimento e transporte dos  materiais)</v>
          </cell>
          <cell r="C10858" t="str">
            <v>U</v>
          </cell>
          <cell r="D10858">
            <v>2136.06</v>
          </cell>
        </row>
        <row r="10859">
          <cell r="A10859" t="str">
            <v>RO-41763</v>
          </cell>
          <cell r="B10859" t="str">
            <v>Defensa Singela semi-maleável SV-DSM-02 (Execução, incluindo fornecimento, colocação e transporte de todos os materiais)</v>
          </cell>
          <cell r="C10859" t="str">
            <v>m</v>
          </cell>
          <cell r="D10859">
            <v>389.73</v>
          </cell>
        </row>
        <row r="10860">
          <cell r="A10860" t="str">
            <v>RO-44777</v>
          </cell>
          <cell r="B10860" t="str">
            <v>Placa de aço carbono com película refletiva alta intensidade prismática tipo III da ABNT  - Marcador de Alinhamento (Execução, incluindo fornecimento e transporte de todos os materiais, inclusive postes de sustentação)</v>
          </cell>
          <cell r="C10860" t="str">
            <v>m2</v>
          </cell>
          <cell r="D10860">
            <v>243.66</v>
          </cell>
        </row>
        <row r="10861">
          <cell r="A10861" t="str">
            <v>RO-42983</v>
          </cell>
          <cell r="B10861" t="str">
            <v>Placa de aço carbono com película refletiva alta intensidade prismática tipo III da ABNT - Escudo (Execução, incluindo fornecimento e transporte de todos os materiais, inclusive postes de sustentação)</v>
          </cell>
          <cell r="C10861" t="str">
            <v>m2</v>
          </cell>
          <cell r="D10861">
            <v>617.42</v>
          </cell>
        </row>
        <row r="10862">
          <cell r="A10862" t="str">
            <v>RO-44585</v>
          </cell>
          <cell r="B10862" t="str">
            <v>Placa de aço carbono com película refletiva alta intensidade prismática tipo III da ABNT - Marcador de perigo 0,30x0,90 m (Execução, incluindo fornecimento e transporte de todos os materiais, inclusive poste de sustentação)</v>
          </cell>
          <cell r="C10862" t="str">
            <v>m2</v>
          </cell>
          <cell r="D10862">
            <v>243.66</v>
          </cell>
        </row>
        <row r="10863">
          <cell r="A10863" t="str">
            <v>RO-44586</v>
          </cell>
          <cell r="B10863" t="str">
            <v>Placa de aço carbono com película refletiva alta intensidade prismática tipo III da ABNT - Marco quilométrico (Execução, incluindo fornecimento e transporte de todos os materiais, inclusive postes de sustentação)</v>
          </cell>
          <cell r="C10863" t="str">
            <v>m2</v>
          </cell>
          <cell r="D10863">
            <v>617.42</v>
          </cell>
        </row>
        <row r="10864">
          <cell r="A10864" t="str">
            <v>RO-42977</v>
          </cell>
          <cell r="B10864" t="str">
            <v>Placa de aço carbono com película refletiva alta intensidade prismática tipo III da ABNT - Placa circular (execução, incluindo fornecimento e transporte de todos os materiais, inclusive postes de sustentação)</v>
          </cell>
          <cell r="C10864" t="str">
            <v>m2</v>
          </cell>
          <cell r="D10864">
            <v>602.34</v>
          </cell>
        </row>
        <row r="10865">
          <cell r="A10865" t="str">
            <v>RO-42978</v>
          </cell>
          <cell r="B10865" t="str">
            <v>Placa de aço carbono com película refletiva alta intensidade prismática tipo III da ABNT - Placa octogonal (execução, incluindo fornecimento e transporte de todos os materiais, inclusive postes de sustentação)</v>
          </cell>
          <cell r="C10865" t="str">
            <v>m2</v>
          </cell>
          <cell r="D10865">
            <v>554.21</v>
          </cell>
        </row>
        <row r="10866">
          <cell r="A10866" t="str">
            <v>RO-42980</v>
          </cell>
          <cell r="B10866" t="str">
            <v>Placa de aço carbono com película refletiva alta intensidade prismática tipo III da ABNT - Placa quadrada (Execução, incluindo fornecimento e transporte de todos os materiais, inclusive postes de sustentação)</v>
          </cell>
          <cell r="C10866" t="str">
            <v>m2</v>
          </cell>
          <cell r="D10866">
            <v>577.31</v>
          </cell>
        </row>
        <row r="10867">
          <cell r="A10867" t="str">
            <v>RO-42981</v>
          </cell>
          <cell r="B10867" t="str">
            <v>Placa de aço carbono com película refletiva alta intensidade prismática tipo III da ABNT - Placa retangular (Execução, incluindo fornecimento e transporte de todos os materiais, inclusive postes de sustentação)</v>
          </cell>
          <cell r="C10867" t="str">
            <v>m2</v>
          </cell>
          <cell r="D10867">
            <v>617.42</v>
          </cell>
        </row>
        <row r="10868">
          <cell r="A10868" t="str">
            <v>RO-42979</v>
          </cell>
          <cell r="B10868" t="str">
            <v>Placa de aço carbono com película refletiva alta intensidade prismática tipo III da ABNT - Placa triangular (execução, incluindo fornecimento e transporte de todos os materiais, inclusive postes de sustentação)</v>
          </cell>
          <cell r="C10868" t="str">
            <v>m2</v>
          </cell>
          <cell r="D10868">
            <v>528.55</v>
          </cell>
        </row>
        <row r="10869">
          <cell r="A10869" t="str">
            <v>RO-42210</v>
          </cell>
          <cell r="B10869" t="str">
            <v>Placa de aço carbono com película refletiva grau técnico tipo I da ABNT - Escudo (Execução, incluindo fornecimento e transporte de todos os materiais, inclusive poste de sustentação)</v>
          </cell>
          <cell r="C10869" t="str">
            <v>m2</v>
          </cell>
          <cell r="D10869">
            <v>480.14</v>
          </cell>
        </row>
        <row r="10870">
          <cell r="A10870" t="str">
            <v>RO-42194</v>
          </cell>
          <cell r="B10870" t="str">
            <v>Placa de aço carbono com película refletiva grau técnico tipo I da ABNT - Marcador de Alinhamento (Execução, incluindo fornecimento e transporte de todos os materiais, inclusive poste de sustentação)</v>
          </cell>
          <cell r="C10870" t="str">
            <v>m2</v>
          </cell>
          <cell r="D10870">
            <v>193.26</v>
          </cell>
        </row>
        <row r="10871">
          <cell r="A10871" t="str">
            <v>RO-42195</v>
          </cell>
          <cell r="B10871" t="str">
            <v>Placa de aço carbono com película refletiva grau técnico tipo I da ABNT - Marcador de Perigo 0,30 x 0,90m (Execução, incluindo fornecimento e transporte de todos os materiais, inclusive poste de sustentação)</v>
          </cell>
          <cell r="C10871" t="str">
            <v>m2</v>
          </cell>
          <cell r="D10871">
            <v>193.26</v>
          </cell>
        </row>
        <row r="10872">
          <cell r="A10872" t="str">
            <v>RO-42196</v>
          </cell>
          <cell r="B10872" t="str">
            <v>Placa de aço carbono com película refletiva grau técnico tipo I da ABNT - Marco Quilométrico (Execução, incluindo fornecimento e transporte de todos os materiais, inclusive poste de sustentação)</v>
          </cell>
          <cell r="C10872" t="str">
            <v>m2</v>
          </cell>
          <cell r="D10872">
            <v>480.14</v>
          </cell>
        </row>
        <row r="10873">
          <cell r="A10873" t="str">
            <v>RO-41841</v>
          </cell>
          <cell r="B10873" t="str">
            <v>Placa de aço carbono com película refletiva grau técnico tipo I da ABNT - Placa Circular (Execução, incluindo fornecimento e transporte de todos os materiais, inclusive poste de sustentação)</v>
          </cell>
          <cell r="C10873" t="str">
            <v>m2</v>
          </cell>
          <cell r="D10873">
            <v>470.34</v>
          </cell>
        </row>
        <row r="10874">
          <cell r="A10874" t="str">
            <v>RO-41842</v>
          </cell>
          <cell r="B10874" t="str">
            <v>Placa de aço carbono com película refletiva grau técnico tipo I da ABNT - Placa Octogonal (Execução, incluindo fornecimento e transporte de todos os materiais, inclusive poste de sustentação)</v>
          </cell>
          <cell r="C10874" t="str">
            <v>m2</v>
          </cell>
          <cell r="D10874">
            <v>444.21</v>
          </cell>
        </row>
        <row r="10875">
          <cell r="A10875" t="str">
            <v>RO-41844</v>
          </cell>
          <cell r="B10875" t="str">
            <v>Placa de aço carbono com película refletiva grau técnico tipo I da ABNT - Placa Quadrada (Execução, incluindo fornecimento e transporte de todos os materiais, inclusive poste de sustentação)</v>
          </cell>
          <cell r="C10875" t="str">
            <v>m2</v>
          </cell>
          <cell r="D10875">
            <v>456.75</v>
          </cell>
        </row>
        <row r="10876">
          <cell r="A10876" t="str">
            <v>RO-42193</v>
          </cell>
          <cell r="B10876" t="str">
            <v>Placa de aço carbono com película refletiva grau técnico tipo I da ABNT - Placa Retangular (Execução, incluindo fornecimento e transporte de todos os materiais, inclusive poste de sustentação)</v>
          </cell>
          <cell r="C10876" t="str">
            <v>m2</v>
          </cell>
          <cell r="D10876">
            <v>480.14</v>
          </cell>
        </row>
        <row r="10877">
          <cell r="A10877" t="str">
            <v>RO-41843</v>
          </cell>
          <cell r="B10877" t="str">
            <v>Placa de aço carbono com película refletiva grau técnico tipo I da ABNT - Placa Triangular (Execução, incluindo fornecimento e transporte de todos os materiais, inclusive poste de sustentação)</v>
          </cell>
          <cell r="C10877" t="str">
            <v>m2</v>
          </cell>
          <cell r="D10877">
            <v>415.91</v>
          </cell>
        </row>
        <row r="10878">
          <cell r="A10878" t="str">
            <v>RO-43014</v>
          </cell>
          <cell r="B10878" t="str">
            <v>Remoção de placas</v>
          </cell>
          <cell r="C10878" t="str">
            <v>U</v>
          </cell>
          <cell r="D10878">
            <v>16.45</v>
          </cell>
        </row>
        <row r="10879">
          <cell r="A10879" t="str">
            <v>RO-41781</v>
          </cell>
          <cell r="B10879" t="str">
            <v>Arborização com o fornecimento e transporte da muda ((Execução, incluindo escavação, fornecimento e transporte da muda)</v>
          </cell>
          <cell r="C10879" t="str">
            <v>U</v>
          </cell>
          <cell r="D10879">
            <v>13.19</v>
          </cell>
        </row>
        <row r="10880">
          <cell r="A10880" t="str">
            <v>RO-41387</v>
          </cell>
          <cell r="B10880" t="str">
            <v>Armação de aço tipo CA-50 (Execução, incluindo preparo, dobragem, colocação nas formas e transporte de todos os materiais)</v>
          </cell>
          <cell r="C10880" t="str">
            <v>Kg</v>
          </cell>
          <cell r="D10880">
            <v>9.89</v>
          </cell>
        </row>
        <row r="10881">
          <cell r="A10881" t="str">
            <v>RO-41316</v>
          </cell>
          <cell r="B10881" t="str">
            <v>Caiação a duas demãos (Execução, incluindo fornecimento e transporte de todos os materiais)</v>
          </cell>
          <cell r="C10881" t="str">
            <v>m2</v>
          </cell>
          <cell r="D10881">
            <v>3.03</v>
          </cell>
        </row>
        <row r="10882">
          <cell r="A10882" t="str">
            <v>RO-41296</v>
          </cell>
          <cell r="B10882" t="str">
            <v>Capina (Execução, incluindo remoção do material até 5 km)</v>
          </cell>
          <cell r="C10882" t="str">
            <v>ha</v>
          </cell>
          <cell r="D10882">
            <v>7248.4</v>
          </cell>
        </row>
        <row r="10883">
          <cell r="A10883" t="str">
            <v>RO-41278</v>
          </cell>
          <cell r="B10883" t="str">
            <v>Cerca de arame farpado, tipo OC.CA-01 (com 4 fios e mourão de madeira com espaçamento de 2,5 metros) ((Execução, incluindo escavação , fornecimento, assentamento e transporte de todos os materiais)</v>
          </cell>
          <cell r="C10883" t="str">
            <v>m</v>
          </cell>
          <cell r="D10883">
            <v>17.01</v>
          </cell>
        </row>
        <row r="10884">
          <cell r="A10884" t="str">
            <v>RO-41396</v>
          </cell>
          <cell r="B10884" t="str">
            <v>Conformação das caixas de empréstimos e jazidas (Execução, incluindo regularização, fornecimento e transporte de todos os materiais)</v>
          </cell>
          <cell r="C10884" t="str">
            <v>m2</v>
          </cell>
          <cell r="D10884">
            <v>0.31</v>
          </cell>
        </row>
        <row r="10885">
          <cell r="A10885" t="str">
            <v>RO-43246</v>
          </cell>
          <cell r="B10885" t="str">
            <v>Conformação do leito estradal, inclusive umidecimento</v>
          </cell>
          <cell r="C10885" t="str">
            <v>ha</v>
          </cell>
          <cell r="D10885">
            <v>900.4</v>
          </cell>
        </row>
        <row r="10886">
          <cell r="A10886" t="str">
            <v>RO-41399</v>
          </cell>
          <cell r="B10886" t="str">
            <v>Conformação e proteção dos locais de bota fora (Execução, incluindo regularização, fornecimento e transporte de todos os materiais)</v>
          </cell>
          <cell r="C10886" t="str">
            <v>m2</v>
          </cell>
          <cell r="D10886">
            <v>0.31</v>
          </cell>
        </row>
        <row r="10887">
          <cell r="A10887" t="str">
            <v>RO-41388</v>
          </cell>
          <cell r="B10887" t="str">
            <v>Encascalhamento (Execução, incluindo escavação, carga e descarga, umidecimento e espalhamento do material)</v>
          </cell>
          <cell r="C10887" t="str">
            <v>m3</v>
          </cell>
          <cell r="D10887">
            <v>10.8</v>
          </cell>
        </row>
        <row r="10888">
          <cell r="A10888" t="str">
            <v>RO-41400</v>
          </cell>
          <cell r="B10888" t="str">
            <v>Estocagem da camada vegetal de caixas de emprestimo e jazidas</v>
          </cell>
          <cell r="C10888" t="str">
            <v>m2</v>
          </cell>
          <cell r="D10888">
            <v>0.23</v>
          </cell>
        </row>
        <row r="10889">
          <cell r="A10889" t="str">
            <v>RO-41336</v>
          </cell>
          <cell r="B10889" t="str">
            <v>Horas de servente</v>
          </cell>
          <cell r="C10889" t="str">
            <v>hora</v>
          </cell>
          <cell r="D10889">
            <v>16.71</v>
          </cell>
        </row>
        <row r="10890">
          <cell r="A10890" t="str">
            <v>RO-41300</v>
          </cell>
          <cell r="B10890" t="str">
            <v>Limpeza de bueiros (Execução, incluindo remoção do material para local adequado)</v>
          </cell>
          <cell r="C10890" t="str">
            <v>hxh</v>
          </cell>
          <cell r="D10890">
            <v>22.15</v>
          </cell>
        </row>
        <row r="10891">
          <cell r="A10891" t="str">
            <v>RO-41297</v>
          </cell>
          <cell r="B10891" t="str">
            <v>Limpeza de dispositivo de drenagem superficial (Execução, incluindo capina lateral na largura de 0,20 m  e remoção de entulho)</v>
          </cell>
          <cell r="C10891" t="str">
            <v>km</v>
          </cell>
          <cell r="D10891">
            <v>751.85</v>
          </cell>
        </row>
        <row r="10892">
          <cell r="A10892" t="str">
            <v>RO-42874</v>
          </cell>
          <cell r="B10892" t="str">
            <v>Limpeza mecânica de bueiros por hidrojateamento, com obstrução média - Ø 0,40m</v>
          </cell>
          <cell r="C10892" t="str">
            <v>m</v>
          </cell>
          <cell r="D10892">
            <v>43.92</v>
          </cell>
        </row>
        <row r="10893">
          <cell r="A10893" t="str">
            <v>RO-42875</v>
          </cell>
          <cell r="B10893" t="str">
            <v>Limpeza mecânica de bueiros por hidrojateamento, com obstrução média - Ø 0,60m</v>
          </cell>
          <cell r="C10893" t="str">
            <v>m</v>
          </cell>
          <cell r="D10893">
            <v>49.41</v>
          </cell>
        </row>
        <row r="10894">
          <cell r="A10894" t="str">
            <v>RO-42876</v>
          </cell>
          <cell r="B10894" t="str">
            <v>Limpeza mecânica de bueiros por hidrojateamento, com obstrução média - Ø 0,80m</v>
          </cell>
          <cell r="C10894" t="str">
            <v>m</v>
          </cell>
          <cell r="D10894">
            <v>59.29</v>
          </cell>
        </row>
        <row r="10895">
          <cell r="A10895" t="str">
            <v>RO-42877</v>
          </cell>
          <cell r="B10895" t="str">
            <v>Limpeza mecânica de bueiros por hidrojateamento, com obstrução média - Ø 1,00m</v>
          </cell>
          <cell r="C10895" t="str">
            <v>m</v>
          </cell>
          <cell r="D10895">
            <v>69.59</v>
          </cell>
        </row>
        <row r="10896">
          <cell r="A10896" t="str">
            <v>RO-42216</v>
          </cell>
          <cell r="B10896" t="str">
            <v>Mata-Burro em trilhos tipo OC.MB-01 (Execução, incluindo escavação, fornecimento e transporte de todos os materiais)</v>
          </cell>
          <cell r="C10896" t="str">
            <v>U</v>
          </cell>
          <cell r="D10896">
            <v>5343.09</v>
          </cell>
        </row>
        <row r="10897">
          <cell r="A10897" t="str">
            <v>RO-42283</v>
          </cell>
          <cell r="B10897" t="str">
            <v>Passeio de concreto (FCK &gt;= 11 MPa - espessura de 6 cm) (Execução, incluindo fornecimento e transporte de todos os materiais)</v>
          </cell>
          <cell r="C10897" t="str">
            <v>m2</v>
          </cell>
          <cell r="D10897">
            <v>47.88</v>
          </cell>
        </row>
        <row r="10898">
          <cell r="A10898" t="str">
            <v>RO-41379</v>
          </cell>
          <cell r="B10898" t="str">
            <v>Porteira tipo OC.PT (Execução, incluindo escavação , fornecimento, assentamento e transporte dos  materiais)</v>
          </cell>
          <cell r="C10898" t="str">
            <v>U</v>
          </cell>
          <cell r="D10898">
            <v>1079.67</v>
          </cell>
        </row>
        <row r="10899">
          <cell r="A10899" t="str">
            <v>RO-41279</v>
          </cell>
          <cell r="B10899" t="str">
            <v>Reconfecção de cerca com reaproveitamento de 70% de materiais (Execução, incluindo fornecimento, assentamento e transporte de todos os materiais)</v>
          </cell>
          <cell r="C10899" t="str">
            <v>m</v>
          </cell>
          <cell r="D10899">
            <v>12.05</v>
          </cell>
        </row>
        <row r="10900">
          <cell r="A10900" t="str">
            <v>RO-41288</v>
          </cell>
          <cell r="B10900" t="str">
            <v>Remanejamento de cerca, com aproveitamento do material (Execução, incluindo escavação e assentamento de todos os materiais)</v>
          </cell>
          <cell r="C10900" t="str">
            <v>m</v>
          </cell>
          <cell r="D10900">
            <v>16.49</v>
          </cell>
        </row>
        <row r="10901">
          <cell r="A10901" t="str">
            <v>RO-41334</v>
          </cell>
          <cell r="B10901" t="str">
            <v>Remendo profundo - recomposição da camada granular (Execução, incluindo remoção de camada granular e revestimento betuminoso, transporte para bota-fora, escavação e carga do material granular)</v>
          </cell>
          <cell r="C10901" t="str">
            <v>m3</v>
          </cell>
          <cell r="D10901">
            <v>213.58</v>
          </cell>
        </row>
        <row r="10902">
          <cell r="A10902" t="str">
            <v>RO-43439</v>
          </cell>
          <cell r="B10902" t="str">
            <v>Remendo superficial (Execução, incluindo escavação e carga do material granular)</v>
          </cell>
          <cell r="C10902" t="str">
            <v>m2</v>
          </cell>
          <cell r="D10902">
            <v>33.06</v>
          </cell>
        </row>
        <row r="10903">
          <cell r="A10903" t="str">
            <v>RO-41291</v>
          </cell>
          <cell r="B10903" t="str">
            <v>Remoção de cercas</v>
          </cell>
          <cell r="C10903" t="str">
            <v>m</v>
          </cell>
          <cell r="D10903">
            <v>9.05</v>
          </cell>
        </row>
        <row r="10904">
          <cell r="A10904" t="str">
            <v>RO-42282</v>
          </cell>
          <cell r="B10904" t="str">
            <v>Remoção de Mata-Burro</v>
          </cell>
          <cell r="C10904" t="str">
            <v>U</v>
          </cell>
          <cell r="D10904">
            <v>556.9</v>
          </cell>
        </row>
        <row r="10905">
          <cell r="A10905" t="str">
            <v>RO-41401</v>
          </cell>
          <cell r="B10905" t="str">
            <v>Reposição de camada vegetal em caixa de empréstimo e jazidas</v>
          </cell>
          <cell r="C10905" t="str">
            <v>m2</v>
          </cell>
          <cell r="D10905">
            <v>0.99</v>
          </cell>
        </row>
        <row r="10906">
          <cell r="A10906" t="str">
            <v>RO-41402</v>
          </cell>
          <cell r="B10906" t="str">
            <v>Revestimento vegetal com gramas em placas (Execução, incluindo fornecimento, umidecimento, corte e carga da grama, adubação e plantio)</v>
          </cell>
          <cell r="C10906" t="str">
            <v>m2</v>
          </cell>
          <cell r="D10906">
            <v>7.62</v>
          </cell>
        </row>
        <row r="10907">
          <cell r="A10907" t="str">
            <v>RO-41404</v>
          </cell>
          <cell r="B10907" t="str">
            <v>Revestimento vegetal com semeadura manual (Execução, incluindo fornecimento e transporte de todos os materiais)</v>
          </cell>
          <cell r="C10907" t="str">
            <v>m2</v>
          </cell>
          <cell r="D10907">
            <v>2.65</v>
          </cell>
        </row>
        <row r="10908">
          <cell r="A10908" t="str">
            <v>RO-41292</v>
          </cell>
          <cell r="B10908" t="str">
            <v>Roçada manual leve (Execução, incluindo remoção do material até 5 km)</v>
          </cell>
          <cell r="C10908" t="str">
            <v>ha</v>
          </cell>
          <cell r="D10908">
            <v>1870.21</v>
          </cell>
        </row>
        <row r="10909">
          <cell r="A10909" t="str">
            <v>RO-41293</v>
          </cell>
          <cell r="B10909" t="str">
            <v>Roçada manual pesada (Execução, incluindo remoção do material até 5 km)</v>
          </cell>
          <cell r="C10909" t="str">
            <v>ha</v>
          </cell>
          <cell r="D10909">
            <v>2655.31</v>
          </cell>
        </row>
        <row r="10910">
          <cell r="A10910" t="str">
            <v>RO-41295</v>
          </cell>
          <cell r="B10910" t="str">
            <v>Roçada mecanizada (Execução, incluindo remoção do material até 5 km)</v>
          </cell>
          <cell r="C10910" t="str">
            <v>ha</v>
          </cell>
          <cell r="D10910">
            <v>838.39</v>
          </cell>
        </row>
        <row r="10911">
          <cell r="A10911" t="str">
            <v>RO-43273</v>
          </cell>
          <cell r="B10911" t="str">
            <v>Tapa buraco - aplicação da massa (Execução, incluindo pintura de ligação)</v>
          </cell>
          <cell r="C10911" t="str">
            <v>m3</v>
          </cell>
          <cell r="D10911">
            <v>335.17</v>
          </cell>
        </row>
        <row r="10912">
          <cell r="A10912" t="str">
            <v>RO-44638</v>
          </cell>
          <cell r="B10912" t="str">
            <v>Tapa-buraco com concreto betuminoso usinado a quente ((Execução incluindo usinagem, pintura de ligação, aplicação da massa, fornecimento e transporte dos agregados, exclui fornecimento e transporte do material betuminoso)</v>
          </cell>
          <cell r="C10912" t="str">
            <v>m3</v>
          </cell>
          <cell r="D10912">
            <v>611.02</v>
          </cell>
        </row>
        <row r="10913">
          <cell r="A10913" t="str">
            <v>RO-41320</v>
          </cell>
          <cell r="B10913" t="str">
            <v>Tapa-buraco com PMF com fornecimento do material betuminoso (Execução incluindo usinagem, aplicação da massa, pintura de ligação, fornecimento e transporte dos agregados e do material betuminoso)</v>
          </cell>
          <cell r="C10913" t="str">
            <v>m3</v>
          </cell>
          <cell r="D10913">
            <v>1079.12</v>
          </cell>
        </row>
        <row r="10914">
          <cell r="A10914" t="str">
            <v>RO-41732</v>
          </cell>
          <cell r="B10914" t="str">
            <v>Transporte da grama</v>
          </cell>
          <cell r="C10914" t="str">
            <v>m2*Km</v>
          </cell>
          <cell r="D10914">
            <v>0.09</v>
          </cell>
        </row>
        <row r="10915">
          <cell r="A10915" t="str">
            <v>RO-41345</v>
          </cell>
          <cell r="B10915" t="str">
            <v>Transporte de agregados para conservação. Distância média de transporte &lt;= 10,00 km</v>
          </cell>
          <cell r="C10915" t="str">
            <v>M3xKM</v>
          </cell>
          <cell r="D10915">
            <v>2.03</v>
          </cell>
        </row>
        <row r="10916">
          <cell r="A10916" t="str">
            <v>RO-41352</v>
          </cell>
          <cell r="B10916" t="str">
            <v>Transporte de agregados para conservação. Distância média de transporte &gt; 50,10 km</v>
          </cell>
          <cell r="C10916" t="str">
            <v>M3xKM</v>
          </cell>
          <cell r="D10916">
            <v>1.22</v>
          </cell>
        </row>
        <row r="10917">
          <cell r="A10917" t="str">
            <v>RO-41346</v>
          </cell>
          <cell r="B10917" t="str">
            <v>Transporte de agregados para conservação. Distância média de transporte de 10,10 a 15,00 km</v>
          </cell>
          <cell r="C10917" t="str">
            <v>M3xKM</v>
          </cell>
          <cell r="D10917">
            <v>1.5</v>
          </cell>
        </row>
        <row r="10918">
          <cell r="A10918" t="str">
            <v>RO-41347</v>
          </cell>
          <cell r="B10918" t="str">
            <v>Transporte de agregados para conservação. Distância média de transporte de 15,10 a 20,00 km</v>
          </cell>
          <cell r="C10918" t="str">
            <v>M3xKM</v>
          </cell>
          <cell r="D10918">
            <v>1.46</v>
          </cell>
        </row>
        <row r="10919">
          <cell r="A10919" t="str">
            <v>RO-41348</v>
          </cell>
          <cell r="B10919" t="str">
            <v>Transporte de agregados para conservação. Distância média de transporte de 20,10 a 25,00 km</v>
          </cell>
          <cell r="C10919" t="str">
            <v>M3xKM</v>
          </cell>
          <cell r="D10919">
            <v>1.4</v>
          </cell>
        </row>
        <row r="10920">
          <cell r="A10920" t="str">
            <v>RO-41349</v>
          </cell>
          <cell r="B10920" t="str">
            <v>Transporte de agregados para conservação. Distância média de transporte de 25,10 a 30,00 km</v>
          </cell>
          <cell r="C10920" t="str">
            <v>M3xKM</v>
          </cell>
          <cell r="D10920">
            <v>1.39</v>
          </cell>
        </row>
        <row r="10921">
          <cell r="A10921" t="str">
            <v>RO-41350</v>
          </cell>
          <cell r="B10921" t="str">
            <v>Transporte de agregados para conservação. Distância média de transporte de 30,10 a 40,00 km</v>
          </cell>
          <cell r="C10921" t="str">
            <v>M3xKM</v>
          </cell>
          <cell r="D10921">
            <v>1.3</v>
          </cell>
        </row>
        <row r="10922">
          <cell r="A10922" t="str">
            <v>RO-41351</v>
          </cell>
          <cell r="B10922" t="str">
            <v>Transporte de agregados para conservação. Distância média de transporte de 40,10 a 50,00 km</v>
          </cell>
          <cell r="C10922" t="str">
            <v>M3xKM</v>
          </cell>
          <cell r="D10922">
            <v>1.29</v>
          </cell>
        </row>
        <row r="10923">
          <cell r="A10923" t="str">
            <v>RO-14031</v>
          </cell>
          <cell r="B10923" t="str">
            <v>Transporte de Concreto Betuminoso Usinado a Quente.  Distância média de transporte &lt;= 10,0 km (volume compactado)</v>
          </cell>
          <cell r="C10923" t="str">
            <v>m3*km</v>
          </cell>
          <cell r="D10923">
            <v>3.25</v>
          </cell>
        </row>
        <row r="10924">
          <cell r="A10924" t="str">
            <v>RO-14038</v>
          </cell>
          <cell r="B10924" t="str">
            <v>Transporte de Concreto Betuminoso Usinado a Quente.  Distância média de transporte &gt; 50,00 km (volume compactado)</v>
          </cell>
          <cell r="C10924" t="str">
            <v>m3*km</v>
          </cell>
          <cell r="D10924">
            <v>1.95</v>
          </cell>
        </row>
        <row r="10925">
          <cell r="A10925" t="str">
            <v>RO-14032</v>
          </cell>
          <cell r="B10925" t="str">
            <v>Transporte de Concreto Betuminoso Usinado a Quente.  Distância média de transporte de 10,10 a 15,00 km (volume compactado)</v>
          </cell>
          <cell r="C10925" t="str">
            <v>m3*km</v>
          </cell>
          <cell r="D10925">
            <v>2.4</v>
          </cell>
        </row>
        <row r="10926">
          <cell r="A10926" t="str">
            <v>RO-14033</v>
          </cell>
          <cell r="B10926" t="str">
            <v>Transporte de Concreto Betuminoso Usinado a Quente.  Distância média de transporte de 15,10 a 20,00 km (volume compactado)</v>
          </cell>
          <cell r="C10926" t="str">
            <v>m3*km</v>
          </cell>
          <cell r="D10926">
            <v>2.33</v>
          </cell>
        </row>
        <row r="10927">
          <cell r="A10927" t="str">
            <v>RO-14036</v>
          </cell>
          <cell r="B10927" t="str">
            <v>Transporte de Concreto Betuminoso Usinado a Quente.  Distância média de transporte de 30,10 a 40,00 km (volume compactado)</v>
          </cell>
          <cell r="C10927" t="str">
            <v>m3*km</v>
          </cell>
          <cell r="D10927">
            <v>2.09</v>
          </cell>
        </row>
        <row r="10928">
          <cell r="A10928" t="str">
            <v>RO-14037</v>
          </cell>
          <cell r="B10928" t="str">
            <v>Transporte de Concreto Betuminoso Usinado a Quente.  Distância média de transporte de 40,10 a 50,00 km (volume compactado)</v>
          </cell>
          <cell r="C10928" t="str">
            <v>m3*km</v>
          </cell>
          <cell r="D10928">
            <v>2.07</v>
          </cell>
        </row>
        <row r="10929">
          <cell r="A10929" t="str">
            <v>RO-41361</v>
          </cell>
          <cell r="B10929" t="str">
            <v>Transporte de concreto betuminoso usinado a quente. Distância média de transporte &lt;= 10,00 km (Densidade de material solto)</v>
          </cell>
          <cell r="C10929" t="str">
            <v>M3xKM</v>
          </cell>
          <cell r="D10929">
            <v>2.3</v>
          </cell>
        </row>
        <row r="10930">
          <cell r="A10930" t="str">
            <v>RO-41368</v>
          </cell>
          <cell r="B10930" t="str">
            <v>Transporte de concreto betuminoso usinado a quente. Distância média de transporte &gt;= 50,10 km (Densidade de material solto)</v>
          </cell>
          <cell r="C10930" t="str">
            <v>M3xKM</v>
          </cell>
          <cell r="D10930">
            <v>1.38</v>
          </cell>
        </row>
        <row r="10931">
          <cell r="A10931" t="str">
            <v>RO-41362</v>
          </cell>
          <cell r="B10931" t="str">
            <v>Transporte de concreto betuminoso usinado a quente. Distância média de transporte de 10,10 a 15,00 km (Densidade de material solto)</v>
          </cell>
          <cell r="C10931" t="str">
            <v>M3xKM</v>
          </cell>
          <cell r="D10931">
            <v>1.7</v>
          </cell>
        </row>
        <row r="10932">
          <cell r="A10932" t="str">
            <v>RO-41363</v>
          </cell>
          <cell r="B10932" t="str">
            <v>Transporte de concreto betuminoso usinado a quente. Distância média de transporte de 15,10 a 20,00 km (Densidade de material solto)</v>
          </cell>
          <cell r="C10932" t="str">
            <v>M3xKM</v>
          </cell>
          <cell r="D10932">
            <v>1.65</v>
          </cell>
        </row>
        <row r="10933">
          <cell r="A10933" t="str">
            <v>RO-41364</v>
          </cell>
          <cell r="B10933" t="str">
            <v>Transporte de concreto betuminoso usinado a quente. Distância média de transporte de 20,10 a 25,00 km (densidade de material solto)</v>
          </cell>
          <cell r="C10933" t="str">
            <v>M3xKM</v>
          </cell>
          <cell r="D10933">
            <v>1.59</v>
          </cell>
        </row>
        <row r="10934">
          <cell r="A10934" t="str">
            <v>RO-14034</v>
          </cell>
          <cell r="B10934" t="str">
            <v>Transporte de Concreto Betuminoso Usinado a Quente. Distância média de transporte de 20,10 a 25,00 km (volume compactado)</v>
          </cell>
          <cell r="C10934" t="str">
            <v>m3*km</v>
          </cell>
          <cell r="D10934">
            <v>2.25</v>
          </cell>
        </row>
        <row r="10935">
          <cell r="A10935" t="str">
            <v>RO-41365</v>
          </cell>
          <cell r="B10935" t="str">
            <v>Transporte de concreto betuminoso usinado a quente. Distância média de transporte de 25,10 a 30,00 km (Densidade de material solto)</v>
          </cell>
          <cell r="C10935" t="str">
            <v>M3xKM</v>
          </cell>
          <cell r="D10935">
            <v>1.58</v>
          </cell>
        </row>
        <row r="10936">
          <cell r="A10936" t="str">
            <v>RO-14035</v>
          </cell>
          <cell r="B10936" t="str">
            <v>Transporte de Concreto Betuminoso Usinado a Quente. Distância média de transporte de 25,10 a 30,00 km (volume compactado)</v>
          </cell>
          <cell r="C10936" t="str">
            <v>m3*km</v>
          </cell>
          <cell r="D10936">
            <v>2.23</v>
          </cell>
        </row>
        <row r="10937">
          <cell r="A10937" t="str">
            <v>RO-41366</v>
          </cell>
          <cell r="B10937" t="str">
            <v>Transporte de concreto betuminoso usinado a quente. Distância média de transporte de 30,10 a 40,00 km (Densidade de material solto)</v>
          </cell>
          <cell r="C10937" t="str">
            <v>M3xKM</v>
          </cell>
          <cell r="D10937">
            <v>1.48</v>
          </cell>
        </row>
        <row r="10938">
          <cell r="A10938" t="str">
            <v>RO-41367</v>
          </cell>
          <cell r="B10938" t="str">
            <v>Transporte de concreto betuminoso usinado a quente. Distância média de transporte de 40,10 a 50,00 km (Densidade de material solto)</v>
          </cell>
          <cell r="C10938" t="str">
            <v>M3xKM</v>
          </cell>
          <cell r="D10938">
            <v>1.47</v>
          </cell>
        </row>
        <row r="10939">
          <cell r="A10939" t="str">
            <v>RO-41337</v>
          </cell>
          <cell r="B10939" t="str">
            <v>Transporte de material de jazida para conservação. Distância média de transporte   &lt;= 10,00 km</v>
          </cell>
          <cell r="C10939" t="str">
            <v>M3xKM</v>
          </cell>
          <cell r="D10939">
            <v>2.16</v>
          </cell>
        </row>
        <row r="10940">
          <cell r="A10940" t="str">
            <v>RO-41344</v>
          </cell>
          <cell r="B10940" t="str">
            <v>Transporte de material de jazida para conservação. Distância média de transporte &gt; 50,10 km</v>
          </cell>
          <cell r="C10940" t="str">
            <v>M3xKM</v>
          </cell>
          <cell r="D10940">
            <v>1.3</v>
          </cell>
        </row>
        <row r="10941">
          <cell r="A10941" t="str">
            <v>RO-41338</v>
          </cell>
          <cell r="B10941" t="str">
            <v>Transporte de material de jazida para conservação. Distância média de transporte de 10,10 a 15,00 km</v>
          </cell>
          <cell r="C10941" t="str">
            <v>M3xKM</v>
          </cell>
          <cell r="D10941">
            <v>1.6</v>
          </cell>
        </row>
        <row r="10942">
          <cell r="A10942" t="str">
            <v>RO-41339</v>
          </cell>
          <cell r="B10942" t="str">
            <v>Transporte de material de jazida para conservação. Distância média de transporte de 15,10 a 20,00 km</v>
          </cell>
          <cell r="C10942" t="str">
            <v>M3xKM</v>
          </cell>
          <cell r="D10942">
            <v>1.55</v>
          </cell>
        </row>
        <row r="10943">
          <cell r="A10943" t="str">
            <v>RO-41340</v>
          </cell>
          <cell r="B10943" t="str">
            <v>Transporte de material de jazida para conservação. Distância média de transporte de 20,10 a 25,00 km</v>
          </cell>
          <cell r="C10943" t="str">
            <v>M3xKM</v>
          </cell>
          <cell r="D10943">
            <v>1.5</v>
          </cell>
        </row>
        <row r="10944">
          <cell r="A10944" t="str">
            <v>RO-41341</v>
          </cell>
          <cell r="B10944" t="str">
            <v>Transporte de material de jazida para conservação. Distância média de transporte de 25,10 a 30,00 km</v>
          </cell>
          <cell r="C10944" t="str">
            <v>M3xKM</v>
          </cell>
          <cell r="D10944">
            <v>1.48</v>
          </cell>
        </row>
        <row r="10945">
          <cell r="A10945" t="str">
            <v>RO-41342</v>
          </cell>
          <cell r="B10945" t="str">
            <v>Transporte de material de jazida para conservação. Distância média de transporte de 30,10 a 40,00 km</v>
          </cell>
          <cell r="C10945" t="str">
            <v>M3xKM</v>
          </cell>
          <cell r="D10945">
            <v>1.39</v>
          </cell>
        </row>
        <row r="10946">
          <cell r="A10946" t="str">
            <v>RO-41343</v>
          </cell>
          <cell r="B10946" t="str">
            <v>Transporte de material de jazida para conservação. Distância média de transporte de 40,10 a 50,00 km</v>
          </cell>
          <cell r="C10946" t="str">
            <v>M3xKM</v>
          </cell>
          <cell r="D10946">
            <v>1.38</v>
          </cell>
        </row>
        <row r="10947">
          <cell r="A10947" t="str">
            <v>RO-41369</v>
          </cell>
          <cell r="B10947" t="str">
            <v>Transporte de material de qualquer natureza. Distância média de transporte &lt;= 10,00 km</v>
          </cell>
          <cell r="C10947" t="str">
            <v>TxKM</v>
          </cell>
          <cell r="D10947">
            <v>1.35</v>
          </cell>
        </row>
        <row r="10948">
          <cell r="A10948" t="str">
            <v>RO-41376</v>
          </cell>
          <cell r="B10948" t="str">
            <v>Transporte de material de qualquer natureza. Distância média de transporte &gt;= 50,10 km</v>
          </cell>
          <cell r="C10948" t="str">
            <v>TxKM</v>
          </cell>
          <cell r="D10948">
            <v>0.81</v>
          </cell>
        </row>
        <row r="10949">
          <cell r="A10949" t="str">
            <v>RO-41370</v>
          </cell>
          <cell r="B10949" t="str">
            <v>Transporte de material de qualquer natureza. Distância média de transporte de 10,10 a 15,00 km</v>
          </cell>
          <cell r="C10949" t="str">
            <v>TxKM</v>
          </cell>
          <cell r="D10949">
            <v>1</v>
          </cell>
        </row>
        <row r="10950">
          <cell r="A10950" t="str">
            <v>RO-41371</v>
          </cell>
          <cell r="B10950" t="str">
            <v>Transporte de material de qualquer natureza. Distância média de transporte de 15,10 a 20,00 km</v>
          </cell>
          <cell r="C10950" t="str">
            <v>TxKM</v>
          </cell>
          <cell r="D10950">
            <v>0.97</v>
          </cell>
        </row>
        <row r="10951">
          <cell r="A10951" t="str">
            <v>RO-41372</v>
          </cell>
          <cell r="B10951" t="str">
            <v>Transporte de material de qualquer natureza. Distância média de transporte de 20,10 a 25,00 km</v>
          </cell>
          <cell r="C10951" t="str">
            <v>TxKM</v>
          </cell>
          <cell r="D10951">
            <v>0.94</v>
          </cell>
        </row>
        <row r="10952">
          <cell r="A10952" t="str">
            <v>RO-41373</v>
          </cell>
          <cell r="B10952" t="str">
            <v>Transporte de material de qualquer natureza. Distância média de transporte de 25,10 a 30,00 km</v>
          </cell>
          <cell r="C10952" t="str">
            <v>TxKM</v>
          </cell>
          <cell r="D10952">
            <v>0.93</v>
          </cell>
        </row>
        <row r="10953">
          <cell r="A10953" t="str">
            <v>RO-41374</v>
          </cell>
          <cell r="B10953" t="str">
            <v>Transporte de material de qualquer natureza. Distância média de transporte de 30,10 a 40,00 km</v>
          </cell>
          <cell r="C10953" t="str">
            <v>TxKM</v>
          </cell>
          <cell r="D10953">
            <v>0.87</v>
          </cell>
        </row>
        <row r="10954">
          <cell r="A10954" t="str">
            <v>RO-41375</v>
          </cell>
          <cell r="B10954" t="str">
            <v>Transporte de material de qualquer natureza. Distância média de transporte de 40,10 a 50,00 km</v>
          </cell>
          <cell r="C10954" t="str">
            <v>TxKM</v>
          </cell>
          <cell r="D10954">
            <v>0.86</v>
          </cell>
        </row>
        <row r="10955">
          <cell r="A10955" t="str">
            <v>RO-41353</v>
          </cell>
          <cell r="B10955" t="str">
            <v>Transporte de pré-misturado a frio. Distância média de transporte &lt;= 10,0 km (Densidade material solto)</v>
          </cell>
          <cell r="C10955" t="str">
            <v>M3xKM</v>
          </cell>
          <cell r="D10955">
            <v>2.3</v>
          </cell>
        </row>
        <row r="10956">
          <cell r="A10956" t="str">
            <v>RO-14023</v>
          </cell>
          <cell r="B10956" t="str">
            <v>Transporte de pré-misturado a frio. Distância média de transporte &lt;= 10,0 km (volume compactado)</v>
          </cell>
          <cell r="C10956" t="str">
            <v>m3*km</v>
          </cell>
          <cell r="D10956">
            <v>2.84</v>
          </cell>
        </row>
        <row r="10957">
          <cell r="A10957" t="str">
            <v>RO-14030</v>
          </cell>
          <cell r="B10957" t="str">
            <v>Transporte de pré-misturado a frio. Distância média de transporte &gt; 50,00 km  (volume compactado)</v>
          </cell>
          <cell r="C10957" t="str">
            <v>m3*km</v>
          </cell>
          <cell r="D10957">
            <v>1.71</v>
          </cell>
        </row>
        <row r="10958">
          <cell r="A10958" t="str">
            <v>RO-41360</v>
          </cell>
          <cell r="B10958" t="str">
            <v>Transporte de pré-misturado a frio. Distância média de transporte &gt; 50,00 km (Densidade de material solto)</v>
          </cell>
          <cell r="C10958" t="str">
            <v>M3xKM</v>
          </cell>
          <cell r="D10958">
            <v>1.38</v>
          </cell>
        </row>
        <row r="10959">
          <cell r="A10959" t="str">
            <v>RO-14024</v>
          </cell>
          <cell r="B10959" t="str">
            <v>Transporte de pré-misturado a frio. Distância média de transporte de 10,10 a 15,00 km  (volume compactado)</v>
          </cell>
          <cell r="C10959" t="str">
            <v>m3*km</v>
          </cell>
          <cell r="D10959">
            <v>2.1</v>
          </cell>
        </row>
        <row r="10960">
          <cell r="A10960" t="str">
            <v>RO-41354</v>
          </cell>
          <cell r="B10960" t="str">
            <v>Transporte de pré-misturado a frio. Distância média de transporte de 10,10 a 15,00 km (Densidade de material solto)</v>
          </cell>
          <cell r="C10960" t="str">
            <v>m3*km</v>
          </cell>
          <cell r="D10960">
            <v>1.7</v>
          </cell>
        </row>
        <row r="10961">
          <cell r="A10961" t="str">
            <v>RO-14025</v>
          </cell>
          <cell r="B10961" t="str">
            <v>Transporte de pré-misturado a frio. Distância média de transporte de 15,10 a 20,00 km  (volume compactado)</v>
          </cell>
          <cell r="C10961" t="str">
            <v>m3*km</v>
          </cell>
          <cell r="D10961">
            <v>2.04</v>
          </cell>
        </row>
        <row r="10962">
          <cell r="A10962" t="str">
            <v>RO-41355</v>
          </cell>
          <cell r="B10962" t="str">
            <v>Transporte de pré-misturado a frio. Distância média de transporte de 15,10 a 20,00 km (Densidade de material solto)</v>
          </cell>
          <cell r="C10962" t="str">
            <v>M3xKM</v>
          </cell>
          <cell r="D10962">
            <v>1.65</v>
          </cell>
        </row>
        <row r="10963">
          <cell r="A10963" t="str">
            <v>RO-14026</v>
          </cell>
          <cell r="B10963" t="str">
            <v>Transporte de pré-misturado a frio. Distância média de transporte de 20,10 a 25.00 km  (volume compactado)</v>
          </cell>
          <cell r="C10963" t="str">
            <v>m3*km</v>
          </cell>
          <cell r="D10963">
            <v>1.97</v>
          </cell>
        </row>
        <row r="10964">
          <cell r="A10964" t="str">
            <v>RO-41356</v>
          </cell>
          <cell r="B10964" t="str">
            <v>Transporte de pré-misturado a frio. Distância média de transporte de 20,10 a 25.00 km (Densidade de material solto)</v>
          </cell>
          <cell r="C10964" t="str">
            <v>m3*km</v>
          </cell>
          <cell r="D10964">
            <v>1.59</v>
          </cell>
        </row>
        <row r="10965">
          <cell r="A10965" t="str">
            <v>RO-14027</v>
          </cell>
          <cell r="B10965" t="str">
            <v>Transporte de pré-misturado a frio. Distância média de transporte de 25,10 a 30,00 km  (volume compactado)</v>
          </cell>
          <cell r="C10965" t="str">
            <v>m3*km</v>
          </cell>
          <cell r="D10965">
            <v>1.95</v>
          </cell>
        </row>
        <row r="10966">
          <cell r="A10966" t="str">
            <v>RO-41357</v>
          </cell>
          <cell r="B10966" t="str">
            <v>Transporte de pré-misturado a frio. Distância média de transporte de 25,10 a 30,00 km (Densidade de material solto)</v>
          </cell>
          <cell r="C10966" t="str">
            <v>M3xKM</v>
          </cell>
          <cell r="D10966">
            <v>1.58</v>
          </cell>
        </row>
        <row r="10967">
          <cell r="A10967" t="str">
            <v>RO-14028</v>
          </cell>
          <cell r="B10967" t="str">
            <v>Transporte de pré-misturado a frio. Distância média de transporte de 30,10 a 40,00 km  (volume compactado)</v>
          </cell>
          <cell r="C10967" t="str">
            <v>m3*km</v>
          </cell>
          <cell r="D10967">
            <v>1.83</v>
          </cell>
        </row>
        <row r="10968">
          <cell r="A10968" t="str">
            <v>RO-41358</v>
          </cell>
          <cell r="B10968" t="str">
            <v>Transporte de pré-misturado a frio. Distância média de transporte de 30,10 a 40,00 km (Densidade de material solto)</v>
          </cell>
          <cell r="C10968" t="str">
            <v>M3xKM</v>
          </cell>
          <cell r="D10968">
            <v>1.48</v>
          </cell>
        </row>
        <row r="10969">
          <cell r="A10969" t="str">
            <v>RO-14029</v>
          </cell>
          <cell r="B10969" t="str">
            <v>Transporte de pré-misturado a frio. Distância média de transporte de 40,10 a 50,00 km  (volume compactado)</v>
          </cell>
          <cell r="C10969" t="str">
            <v>m3*km</v>
          </cell>
          <cell r="D10969">
            <v>1.81</v>
          </cell>
        </row>
        <row r="10970">
          <cell r="A10970" t="str">
            <v>RO-41359</v>
          </cell>
          <cell r="B10970" t="str">
            <v>Transporte de pré-misturado a frio. Distância média de transporte de 40,10 a 50,00 km (Densidade de material solto)</v>
          </cell>
          <cell r="C10970" t="str">
            <v>M3xKM</v>
          </cell>
          <cell r="D10970">
            <v>1.47</v>
          </cell>
        </row>
        <row r="10971">
          <cell r="A10971" t="str">
            <v>RO-44505</v>
          </cell>
          <cell r="B10971" t="str">
            <v>Usinagem de CBUQ para tapa buraco (Execução, incluindo fornecimento e transporte dos agregados e do material betuminoso)</v>
          </cell>
          <cell r="C10971" t="str">
            <v>m3</v>
          </cell>
          <cell r="D10971">
            <v>995.14</v>
          </cell>
        </row>
        <row r="10972">
          <cell r="A10972" t="str">
            <v>RO-41329</v>
          </cell>
          <cell r="B10972" t="str">
            <v>Usinagem de concreto betuminoso usinado a quente para tapa-buraco (Execução, incluindo fornecimento dos agregados, exclui fornecimento e transporte do material betuminoso)</v>
          </cell>
          <cell r="C10972" t="str">
            <v>m3</v>
          </cell>
          <cell r="D10972">
            <v>272.93</v>
          </cell>
        </row>
        <row r="10973">
          <cell r="A10973" t="str">
            <v>RO-41321</v>
          </cell>
          <cell r="B10973" t="str">
            <v>Usinagem de pré-misturado a frio para tapa-buraco sem fornecimento do material betuminoso (Execução, incluindo fornecimento dos agregados, exclui fornecimento e transporte do material betuminoso)</v>
          </cell>
          <cell r="C10973" t="str">
            <v>m3</v>
          </cell>
          <cell r="D10973">
            <v>122.81</v>
          </cell>
        </row>
        <row r="10974">
          <cell r="A10974" t="str">
            <v>RO-41443</v>
          </cell>
          <cell r="B10974" t="str">
            <v>Andaime suspenso com piso em pranchas de madeira (Execução, incluindo o fornecimento e transporte dos materiais)</v>
          </cell>
          <cell r="C10974" t="str">
            <v>m2</v>
          </cell>
          <cell r="D10974">
            <v>81.76</v>
          </cell>
        </row>
        <row r="10975">
          <cell r="A10975" t="str">
            <v>RO-41582</v>
          </cell>
          <cell r="B10975" t="str">
            <v>Aparelhos de apoio em neoprene fretado (Execução, incluindo a aplicação, fornecimento e transporte dos materiais)</v>
          </cell>
          <cell r="C10975" t="str">
            <v>dm3</v>
          </cell>
          <cell r="D10975">
            <v>122.88</v>
          </cell>
        </row>
        <row r="10976">
          <cell r="A10976" t="str">
            <v>RO-41429</v>
          </cell>
          <cell r="B10976" t="str">
            <v>Apicoamento manual em concreto</v>
          </cell>
          <cell r="C10976" t="str">
            <v>m2</v>
          </cell>
          <cell r="D10976">
            <v>44.36</v>
          </cell>
        </row>
        <row r="10977">
          <cell r="A10977" t="str">
            <v>RO-41762</v>
          </cell>
          <cell r="B10977" t="str">
            <v>Argamassa de cimento e areia traço 1:3 (Execução, incluindo fornecimento e transporte de todos os materiais)</v>
          </cell>
          <cell r="C10977" t="str">
            <v>m3</v>
          </cell>
          <cell r="D10977">
            <v>601</v>
          </cell>
        </row>
        <row r="10978">
          <cell r="A10978" t="str">
            <v>RO-42285</v>
          </cell>
          <cell r="B10978" t="str">
            <v>Armação: Aço CA-50 (Execução, incluindo preparo, dobragem, colocação nas formas e transporte de todos os materiais)</v>
          </cell>
          <cell r="C10978" t="str">
            <v>Kg</v>
          </cell>
          <cell r="D10978">
            <v>10.05</v>
          </cell>
        </row>
        <row r="10979">
          <cell r="A10979" t="str">
            <v>RO-41552</v>
          </cell>
          <cell r="B10979" t="str">
            <v>Armação: Aço CA-60 (Execução, incluindo preparo, dobragem, colocação nas formas e transporte de todos os materiais)</v>
          </cell>
          <cell r="C10979" t="str">
            <v>Kg</v>
          </cell>
          <cell r="D10979">
            <v>10.86</v>
          </cell>
        </row>
        <row r="10980">
          <cell r="A10980" t="str">
            <v>RO-40989</v>
          </cell>
          <cell r="B10980" t="str">
            <v>Barreira simples de concreto armado tipo new jersey (Execução, incluindo  fornecimento e transporte de todos os materiais)</v>
          </cell>
          <cell r="C10980" t="str">
            <v>m</v>
          </cell>
          <cell r="D10980">
            <v>371.86</v>
          </cell>
        </row>
        <row r="10981">
          <cell r="A10981" t="str">
            <v>RO-41593</v>
          </cell>
          <cell r="B10981" t="str">
            <v>Caiação a três demãos (Execução, incluindo o fornecimento e transporte de todos os materiais)</v>
          </cell>
          <cell r="C10981" t="str">
            <v>m2</v>
          </cell>
          <cell r="D10981">
            <v>4.01</v>
          </cell>
        </row>
        <row r="10982">
          <cell r="A10982" t="str">
            <v>RO-41657</v>
          </cell>
          <cell r="B10982" t="str">
            <v>Cantoneira metálica de dimensões  2"x2"x5/16" (Execução, incluindo fornecimento e transporte de todos os materiais)</v>
          </cell>
          <cell r="C10982" t="str">
            <v>m</v>
          </cell>
          <cell r="D10982">
            <v>119</v>
          </cell>
        </row>
        <row r="10983">
          <cell r="A10983" t="str">
            <v>RO-41569</v>
          </cell>
          <cell r="B10983" t="str">
            <v>Cantoneira metálica de dimensões 3" x 3" x 3/8" (Execução, incluindo o fornecimento e transporte de todos os materiais)</v>
          </cell>
          <cell r="C10983" t="str">
            <v>m</v>
          </cell>
          <cell r="D10983">
            <v>118.78</v>
          </cell>
        </row>
        <row r="10984">
          <cell r="A10984" t="str">
            <v>RO-41571</v>
          </cell>
          <cell r="B10984" t="str">
            <v>Cantoneira metálica de dimensões 4" x 4" x 1/2" (Execução, incluindo o fornecimento e transporte de todos os materiais)</v>
          </cell>
          <cell r="C10984" t="str">
            <v>m</v>
          </cell>
          <cell r="D10984">
            <v>225.89</v>
          </cell>
        </row>
        <row r="10985">
          <cell r="A10985" t="str">
            <v>RO-41570</v>
          </cell>
          <cell r="B10985" t="str">
            <v>Cantoneira metálica de dimensões 4" x 4" x 3/8" (Execução, incluindo o fornecimento e transporte de todos os materiais)</v>
          </cell>
          <cell r="C10985" t="str">
            <v>m</v>
          </cell>
          <cell r="D10985">
            <v>199.03</v>
          </cell>
        </row>
        <row r="10986">
          <cell r="A10986" t="str">
            <v>RO-41544</v>
          </cell>
          <cell r="B10986" t="str">
            <v>Cimbramento: escoramento em madeira (Execução, incluindo o fornecimento e transporte de todos os materiais)</v>
          </cell>
          <cell r="C10986" t="str">
            <v>m3</v>
          </cell>
          <cell r="D10986">
            <v>64.83</v>
          </cell>
        </row>
        <row r="10987">
          <cell r="A10987" t="str">
            <v>RO-41621</v>
          </cell>
          <cell r="B10987" t="str">
            <v>Concreto ciclópico de  cimento portland com 30% de pedra de mão, Fck &gt;= 10 MPa (Execução, incluindo o fornecimento e transporte dos agregados)</v>
          </cell>
          <cell r="C10987" t="str">
            <v>m3</v>
          </cell>
          <cell r="D10987">
            <v>416.07</v>
          </cell>
        </row>
        <row r="10988">
          <cell r="A10988" t="str">
            <v>RO-41634</v>
          </cell>
          <cell r="B10988" t="str">
            <v>Concreto ciclópico de  cimento portland com 30% pedra de mão, Fck = 13,5 MPa (Execução, incluindo o fornecimento e transporte dos agregados)</v>
          </cell>
          <cell r="C10988" t="str">
            <v>m3</v>
          </cell>
          <cell r="D10988">
            <v>476.37</v>
          </cell>
        </row>
        <row r="10989">
          <cell r="A10989" t="str">
            <v>RO-41626</v>
          </cell>
          <cell r="B10989" t="str">
            <v>Concreto ciclópico de cimento portland com 30% pedra de mão, Fck= 15,0 MPa (Execução, incluindo o fornecimento e transporte dos agregados)</v>
          </cell>
          <cell r="C10989" t="str">
            <v>m3</v>
          </cell>
          <cell r="D10989">
            <v>486.42</v>
          </cell>
        </row>
        <row r="10990">
          <cell r="A10990" t="str">
            <v>RO-41502</v>
          </cell>
          <cell r="B10990" t="str">
            <v>Concreto ciclópico Fck &gt; 13,5 MPa, com 30% pedra de mão (Execução, incluindo o fornecimento de todos os materiais, exclui o transporte dos agregados)</v>
          </cell>
          <cell r="C10990" t="str">
            <v>m3</v>
          </cell>
          <cell r="D10990">
            <v>389.7</v>
          </cell>
        </row>
        <row r="10991">
          <cell r="A10991" t="str">
            <v>RO-41622</v>
          </cell>
          <cell r="B10991" t="str">
            <v>Concreto de cimento Portland, Fck &gt;= 11,0 MPa (Execução, incluindo o fornecimento e transporte dos agregados)</v>
          </cell>
          <cell r="C10991" t="str">
            <v>m3</v>
          </cell>
          <cell r="D10991">
            <v>519.56</v>
          </cell>
        </row>
        <row r="10992">
          <cell r="A10992" t="str">
            <v>RO-41623</v>
          </cell>
          <cell r="B10992" t="str">
            <v>Concreto de cimento Portland, Fck &gt;= 13,5 MPa (Execução, incluindo o fornecimento e transporte dos agregados)</v>
          </cell>
          <cell r="C10992" t="str">
            <v>m3</v>
          </cell>
          <cell r="D10992">
            <v>549.71</v>
          </cell>
        </row>
        <row r="10993">
          <cell r="A10993" t="str">
            <v>RO-41624</v>
          </cell>
          <cell r="B10993" t="str">
            <v>Concreto de cimento Portland, Fck &gt;= 15,0 MPa (Execução, incluindo o fornecimento e transporte dos agregados)</v>
          </cell>
          <cell r="C10993" t="str">
            <v>m3</v>
          </cell>
          <cell r="D10993">
            <v>566.46</v>
          </cell>
        </row>
        <row r="10994">
          <cell r="A10994" t="str">
            <v>RO-41625</v>
          </cell>
          <cell r="B10994" t="str">
            <v>Concreto de cimento Portland, Fck &gt;= 16,0 MPa (Execução, incluindo o fornecimento e transporte dos agregados)</v>
          </cell>
          <cell r="C10994" t="str">
            <v>m3</v>
          </cell>
          <cell r="D10994">
            <v>575.17</v>
          </cell>
        </row>
        <row r="10995">
          <cell r="A10995" t="str">
            <v>RO-41627</v>
          </cell>
          <cell r="B10995" t="str">
            <v>Concreto de cimento Portland, Fck &gt;= 18,0 MPa (Execução, incluindo o fornecimento e transporte dos agregados)</v>
          </cell>
          <cell r="C10995" t="str">
            <v>m3</v>
          </cell>
          <cell r="D10995">
            <v>579.86</v>
          </cell>
        </row>
        <row r="10996">
          <cell r="A10996" t="str">
            <v>RO-41628</v>
          </cell>
          <cell r="B10996" t="str">
            <v>Concreto de cimento Portland Fck &gt;= 20,0 MPa (Execução, incluindo o fornecimento e transporte dos agregados)</v>
          </cell>
          <cell r="C10996" t="str">
            <v>m3</v>
          </cell>
          <cell r="D10996">
            <v>589.91</v>
          </cell>
        </row>
        <row r="10997">
          <cell r="A10997" t="str">
            <v>RO-41630</v>
          </cell>
          <cell r="B10997" t="str">
            <v>Concreto de cimento Portland, Fck &gt;= 21,0 MPa (Execução, incluindo o fornecimento e transporte dos agregados)</v>
          </cell>
          <cell r="C10997" t="str">
            <v>m3</v>
          </cell>
          <cell r="D10997">
            <v>593.59</v>
          </cell>
        </row>
        <row r="10998">
          <cell r="A10998" t="str">
            <v>RO-41632</v>
          </cell>
          <cell r="B10998" t="str">
            <v>Concreto de cimento Portland, Fck &gt;= 25,0 MPa (Execução, incluindo o fornecimento e transporte dos agregados)</v>
          </cell>
          <cell r="C10998" t="str">
            <v>m3</v>
          </cell>
          <cell r="D10998">
            <v>601.97</v>
          </cell>
        </row>
        <row r="10999">
          <cell r="A10999" t="str">
            <v>RO-41633</v>
          </cell>
          <cell r="B10999" t="str">
            <v>Concreto de cimento Portland, Fck &gt;= 30,0 MPa (Execução, incluindo o fornecimento e transporte dos agregados)</v>
          </cell>
          <cell r="C10999" t="str">
            <v>m3</v>
          </cell>
          <cell r="D10999">
            <v>620.06</v>
          </cell>
        </row>
        <row r="11000">
          <cell r="A11000" t="str">
            <v>RO-42425</v>
          </cell>
          <cell r="B11000" t="str">
            <v>Concreto de pavimentação com Fck &gt;= 25 Mpa (Execução, incluindo o fornecimento de todos os materiais, exclui o transporte dos agregados)</v>
          </cell>
          <cell r="C11000" t="str">
            <v>m3</v>
          </cell>
          <cell r="D11000">
            <v>541.99</v>
          </cell>
        </row>
        <row r="11001">
          <cell r="A11001" t="str">
            <v>RO-41493</v>
          </cell>
          <cell r="B11001" t="str">
            <v>Concreto estrutural com resistência Fck &gt;= 13,5 MPa (Execução, incluindo o fornecimento de todos os materiais, exclui o transporte dos agregados)</v>
          </cell>
          <cell r="C11001" t="str">
            <v>m3</v>
          </cell>
          <cell r="D11001">
            <v>489.73</v>
          </cell>
        </row>
        <row r="11002">
          <cell r="A11002" t="str">
            <v>RO-41494</v>
          </cell>
          <cell r="B11002" t="str">
            <v>Concreto estrutural com resistência Fck &gt;= 15,0 MPa (Execução, incluindo o fornecimento de todos os materiais, exclui o transporte dos agregados)</v>
          </cell>
          <cell r="C11002" t="str">
            <v>m3</v>
          </cell>
          <cell r="D11002">
            <v>506.48</v>
          </cell>
        </row>
        <row r="11003">
          <cell r="A11003" t="str">
            <v>RO-41495</v>
          </cell>
          <cell r="B11003" t="str">
            <v>Concreto estrutural com resistência Fck &gt;= 16,0 MPa (Execução, incluindo o fornecimento de todos os materiais, exclui o transporte dos agregados)</v>
          </cell>
          <cell r="C11003" t="str">
            <v>m3</v>
          </cell>
          <cell r="D11003">
            <v>515.19</v>
          </cell>
        </row>
        <row r="11004">
          <cell r="A11004" t="str">
            <v>RO-41496</v>
          </cell>
          <cell r="B11004" t="str">
            <v>Concreto estrutural com resistência Fck &gt;= 18,0 MPa (Execução, incluindo o fornecimento de todos os materiais, exclui o transporte dos agregados)</v>
          </cell>
          <cell r="C11004" t="str">
            <v>m3</v>
          </cell>
          <cell r="D11004">
            <v>519.88</v>
          </cell>
        </row>
        <row r="11005">
          <cell r="A11005" t="str">
            <v>RO-42416</v>
          </cell>
          <cell r="B11005" t="str">
            <v>Concreto estrutural com resistência Fck &gt;= 20,0 Mpa (Execução, incluindo o fornecimento de todos os materiais, exclui o transporte dos agregados)</v>
          </cell>
          <cell r="C11005" t="str">
            <v>m3</v>
          </cell>
          <cell r="D11005">
            <v>529.93</v>
          </cell>
        </row>
        <row r="11006">
          <cell r="A11006" t="str">
            <v>RO-45041</v>
          </cell>
          <cell r="B11006" t="str">
            <v>Concreto estrutural com resistência Fck &gt;= 21 Mpa (Execução, incluindo o fornecimento de todos os materiais, exclui o transporte dos agregados)</v>
          </cell>
          <cell r="C11006" t="str">
            <v>m3</v>
          </cell>
          <cell r="D11006">
            <v>533.61</v>
          </cell>
        </row>
        <row r="11007">
          <cell r="A11007" t="str">
            <v>RO-42417</v>
          </cell>
          <cell r="B11007" t="str">
            <v>Concreto estrutural com resistência Fck &gt;= 25,0 Mpa (Execução, incluindo o fornecimento de todos os materiais, exclui o transporte dos agregados)</v>
          </cell>
          <cell r="C11007" t="str">
            <v>m3</v>
          </cell>
          <cell r="D11007">
            <v>541.99</v>
          </cell>
        </row>
        <row r="11008">
          <cell r="A11008" t="str">
            <v>RO-42456</v>
          </cell>
          <cell r="B11008" t="str">
            <v>Concreto estrutural com resistência Fck &gt;= 30,0 Mpa (Execução, incluindo o fornecimento de todos os materiais, exclui o transporte dos agregados)</v>
          </cell>
          <cell r="C11008" t="str">
            <v>m3</v>
          </cell>
          <cell r="D11008">
            <v>560.08</v>
          </cell>
        </row>
        <row r="11009">
          <cell r="A11009" t="str">
            <v>RO-42415</v>
          </cell>
          <cell r="B11009" t="str">
            <v>Concreto magro de cimento portland Fck &gt;= 10,0 MPa (Execução, incluindo o fornecimento e transporte dos agregados)</v>
          </cell>
          <cell r="C11009" t="str">
            <v>m3</v>
          </cell>
          <cell r="D11009">
            <v>458.25</v>
          </cell>
        </row>
        <row r="11010">
          <cell r="A11010" t="str">
            <v>RO-42467</v>
          </cell>
          <cell r="B11010" t="str">
            <v>Concreto magro Fck &gt;= 10,0 MPa (Execução, incluindo o fornecimento de todos os materiais, exclui o transporte dos agregados)</v>
          </cell>
          <cell r="C11010" t="str">
            <v>m3</v>
          </cell>
          <cell r="D11010">
            <v>379.89</v>
          </cell>
        </row>
        <row r="11011">
          <cell r="A11011" t="str">
            <v>RO-41599</v>
          </cell>
          <cell r="B11011" t="str">
            <v>Demolição de concreto simples</v>
          </cell>
          <cell r="C11011" t="str">
            <v>m3</v>
          </cell>
          <cell r="D11011">
            <v>149.83</v>
          </cell>
        </row>
        <row r="11012">
          <cell r="A11012" t="str">
            <v>RO-42445</v>
          </cell>
          <cell r="B11012" t="str">
            <v>Demolição de guarda-corpo, incluindo a remoção do material demolido (Execução, incluindo carga e transporte do material demolido)</v>
          </cell>
          <cell r="C11012" t="str">
            <v>m</v>
          </cell>
          <cell r="D11012">
            <v>71.43</v>
          </cell>
        </row>
        <row r="11013">
          <cell r="A11013" t="str">
            <v>RO-41435</v>
          </cell>
          <cell r="B11013" t="str">
            <v>Demolição de pavimento de concreto (Execução, incluindo a remoção do material demolido)</v>
          </cell>
          <cell r="C11013" t="str">
            <v>m2</v>
          </cell>
          <cell r="D11013">
            <v>19.86</v>
          </cell>
        </row>
        <row r="11014">
          <cell r="A11014" t="str">
            <v>RO-43107</v>
          </cell>
          <cell r="B11014" t="str">
            <v>Demolição manual de concreto armado</v>
          </cell>
          <cell r="C11014" t="str">
            <v>m3</v>
          </cell>
          <cell r="D11014">
            <v>214.56</v>
          </cell>
        </row>
        <row r="11015">
          <cell r="A11015" t="str">
            <v>RO-41602</v>
          </cell>
          <cell r="B11015" t="str">
            <v>Demolição mecânica de concreto armado</v>
          </cell>
          <cell r="C11015" t="str">
            <v>m3</v>
          </cell>
          <cell r="D11015">
            <v>199.09</v>
          </cell>
        </row>
        <row r="11016">
          <cell r="A11016" t="str">
            <v>RO-41589</v>
          </cell>
          <cell r="B11016" t="str">
            <v>Dreno de PVC ø = 100 mm, comprimento unitário = 35 cm (Execução, incluindo o fornecimento e transporte de todos os materiais)</v>
          </cell>
          <cell r="C11016" t="str">
            <v>U</v>
          </cell>
          <cell r="D11016">
            <v>22.66</v>
          </cell>
        </row>
        <row r="11017">
          <cell r="A11017" t="str">
            <v>RO-41588</v>
          </cell>
          <cell r="B11017" t="str">
            <v>Dreno de PVC ø = 100 mm, comprimento unitário = 40 cm (Execução, incluindo o fornecimento e transporte de todos os materiais)</v>
          </cell>
          <cell r="C11017" t="str">
            <v>U</v>
          </cell>
          <cell r="D11017">
            <v>23.42</v>
          </cell>
        </row>
        <row r="11018">
          <cell r="A11018" t="str">
            <v>RO-41590</v>
          </cell>
          <cell r="B11018" t="str">
            <v>Dreno de PVC ø = 100 mm, comprimento unitário = 45 cm (Execução, incluindo o fornecimento e transporte de todos os materiais)</v>
          </cell>
          <cell r="C11018" t="str">
            <v>U</v>
          </cell>
          <cell r="D11018">
            <v>24.18</v>
          </cell>
        </row>
        <row r="11019">
          <cell r="A11019" t="str">
            <v>RO-41594</v>
          </cell>
          <cell r="B11019" t="str">
            <v>Dreno de PVC ø = 100mm, comprimento unitário = 0,60m (Execução, incluindo o fornecimento e transporte de todos os materiais)</v>
          </cell>
          <cell r="C11019" t="str">
            <v>U</v>
          </cell>
          <cell r="D11019">
            <v>27.02</v>
          </cell>
        </row>
        <row r="11020">
          <cell r="A11020" t="str">
            <v>RO-41584</v>
          </cell>
          <cell r="B11020" t="str">
            <v>Dreno de PVC ø = 50 mm, comprimento unitário = 30 cm (Execução, incluindo o fornecimento e transporte de todos os materiais)</v>
          </cell>
          <cell r="C11020" t="str">
            <v>U</v>
          </cell>
          <cell r="D11020">
            <v>19.28</v>
          </cell>
        </row>
        <row r="11021">
          <cell r="A11021" t="str">
            <v>RO-42476</v>
          </cell>
          <cell r="B11021" t="str">
            <v>Dreno de PVC ø = 50 mm, comprimento unitário = 35 cm (Execução, incluindo o fornecimento e transporte de todos os materiais)</v>
          </cell>
          <cell r="C11021" t="str">
            <v>U</v>
          </cell>
          <cell r="D11021">
            <v>19.6</v>
          </cell>
        </row>
        <row r="11022">
          <cell r="A11022" t="str">
            <v>RO-42994</v>
          </cell>
          <cell r="B11022" t="str">
            <v>Dreno de PVC ø = 50 mm, comprimento unitário = 40 cm (Execução, incluindo o fornecimento e transporte de todos os materiais)</v>
          </cell>
          <cell r="C11022" t="str">
            <v>U</v>
          </cell>
          <cell r="D11022">
            <v>19.93</v>
          </cell>
        </row>
        <row r="11023">
          <cell r="A11023" t="str">
            <v>RO-41586</v>
          </cell>
          <cell r="B11023" t="str">
            <v>Dreno de PVC ø = 75 mm, comprimento unitário = 15 cm (Execução, incluindo o fornecimento e transporte de todos os materiais)</v>
          </cell>
          <cell r="C11023" t="str">
            <v>U</v>
          </cell>
          <cell r="D11023">
            <v>18.51</v>
          </cell>
        </row>
        <row r="11024">
          <cell r="A11024" t="str">
            <v>RO-41587</v>
          </cell>
          <cell r="B11024" t="str">
            <v>Dreno de PVC ø = 75 mm, comprimento unitário = 30 cm (Execução, incluindo o fornecimento e transporte de todos os materiais)</v>
          </cell>
          <cell r="C11024" t="str">
            <v>U</v>
          </cell>
          <cell r="D11024">
            <v>19.69</v>
          </cell>
        </row>
        <row r="11025">
          <cell r="A11025" t="str">
            <v>RO-41591</v>
          </cell>
          <cell r="B11025" t="str">
            <v>Dreno de PVC ø = 75 mm, comprimento unitário = 35 cm (Execução, incluindo o fornecimento e transporte de todos os materiais)</v>
          </cell>
          <cell r="C11025" t="str">
            <v>U</v>
          </cell>
          <cell r="D11025">
            <v>20.08</v>
          </cell>
        </row>
        <row r="11026">
          <cell r="A11026" t="str">
            <v>RO-41592</v>
          </cell>
          <cell r="B11026" t="str">
            <v>Dreno de PVC ø = 75 mm, comprimento unitário = 40 cm (Execução, incluindo o fornecimento e transporte de todos os materiais)</v>
          </cell>
          <cell r="C11026" t="str">
            <v>U</v>
          </cell>
          <cell r="D11026">
            <v>20.48</v>
          </cell>
        </row>
        <row r="11027">
          <cell r="A11027" t="str">
            <v>RO-44908</v>
          </cell>
          <cell r="B11027" t="str">
            <v>Ensecadeira de estacas prancha (Execução, incluindo o fornecimento e transporte de todos os materiais)</v>
          </cell>
          <cell r="C11027" t="str">
            <v>m2</v>
          </cell>
          <cell r="D11027">
            <v>305.5</v>
          </cell>
        </row>
        <row r="11028">
          <cell r="A11028" t="str">
            <v>RO-43247</v>
          </cell>
          <cell r="B11028" t="str">
            <v>Escoramento descontínuo de valas (Execução, incluindo fornecimento e transporte de todos os materiais)</v>
          </cell>
          <cell r="C11028" t="str">
            <v>m3</v>
          </cell>
          <cell r="D11028">
            <v>52.99</v>
          </cell>
        </row>
        <row r="11029">
          <cell r="A11029" t="str">
            <v>RO-41431</v>
          </cell>
          <cell r="B11029" t="str">
            <v>Estrutura metálica para andaimes</v>
          </cell>
          <cell r="C11029" t="str">
            <v>m3</v>
          </cell>
          <cell r="D11029">
            <v>7.8</v>
          </cell>
        </row>
        <row r="11030">
          <cell r="A11030" t="str">
            <v>RO-41558</v>
          </cell>
          <cell r="B11030" t="str">
            <v>Forma plana de MADEIRIT (Execução, incluindo desforma, fornecimento e transporte de todos os materiais)</v>
          </cell>
          <cell r="C11030" t="str">
            <v>m2</v>
          </cell>
          <cell r="D11030">
            <v>82.04</v>
          </cell>
        </row>
        <row r="11031">
          <cell r="A11031" t="str">
            <v>RO-41559</v>
          </cell>
          <cell r="B11031" t="str">
            <v>Formas curvas de MADEIRIT (Execução, incluindo desforma, fornecimento e transporte de todos os materiais)</v>
          </cell>
          <cell r="C11031" t="str">
            <v>m2</v>
          </cell>
          <cell r="D11031">
            <v>92.3</v>
          </cell>
        </row>
        <row r="11032">
          <cell r="A11032" t="str">
            <v>RO-42418</v>
          </cell>
          <cell r="B11032" t="str">
            <v>Formas planas de compensado com revestimento resinado (Execução, incluindo desforma,fornecimento e transporte de todos os materiais)</v>
          </cell>
          <cell r="C11032" t="str">
            <v>m2</v>
          </cell>
          <cell r="D11032">
            <v>82.04</v>
          </cell>
        </row>
        <row r="11033">
          <cell r="A11033" t="str">
            <v>RO-41614</v>
          </cell>
          <cell r="B11033" t="str">
            <v>Formas planas de madeira de pinho de 3ª (Execução, incluindo desforma,fornecimento e transporte de todos os materiais)</v>
          </cell>
          <cell r="C11033" t="str">
            <v>m2</v>
          </cell>
          <cell r="D11033">
            <v>57.08</v>
          </cell>
        </row>
        <row r="11034">
          <cell r="A11034" t="str">
            <v>RO-41557</v>
          </cell>
          <cell r="B11034" t="str">
            <v>Formas suspensas de compensado resinado (Execução, incluindo desforma, fornecimento e transporte de todos os materiais)</v>
          </cell>
          <cell r="C11034" t="str">
            <v>m2</v>
          </cell>
          <cell r="D11034">
            <v>122.61</v>
          </cell>
        </row>
        <row r="11035">
          <cell r="A11035" t="str">
            <v>RO-43047</v>
          </cell>
          <cell r="B11035" t="str">
            <v>Furo em concreto ø = 10,0 mm, profundidade = 10 cm</v>
          </cell>
          <cell r="C11035" t="str">
            <v>U</v>
          </cell>
          <cell r="D11035">
            <v>18.25</v>
          </cell>
        </row>
        <row r="11036">
          <cell r="A11036" t="str">
            <v>RO-43456</v>
          </cell>
          <cell r="B11036" t="str">
            <v>Furo em concreto ø = 10,0 mm, profundidade = 15 cm</v>
          </cell>
          <cell r="C11036" t="str">
            <v>U</v>
          </cell>
          <cell r="D11036">
            <v>23.15</v>
          </cell>
        </row>
        <row r="11037">
          <cell r="A11037" t="str">
            <v>RO-42426</v>
          </cell>
          <cell r="B11037" t="str">
            <v>Furo em concreto ø = 12,5 mm, profundidade = 10 cm</v>
          </cell>
          <cell r="C11037" t="str">
            <v>U</v>
          </cell>
          <cell r="D11037">
            <v>20.71</v>
          </cell>
        </row>
        <row r="11038">
          <cell r="A11038" t="str">
            <v>RO-41453</v>
          </cell>
          <cell r="B11038" t="str">
            <v>Furo em concreto ø = 12,5 mm, profundidade = 15 cm</v>
          </cell>
          <cell r="C11038" t="str">
            <v>U</v>
          </cell>
          <cell r="D11038">
            <v>24.33</v>
          </cell>
        </row>
        <row r="11039">
          <cell r="A11039" t="str">
            <v>RO-41454</v>
          </cell>
          <cell r="B11039" t="str">
            <v>Furo em concreto ø = 12,5 mm, profundidade = 20 cm</v>
          </cell>
          <cell r="C11039" t="str">
            <v>U</v>
          </cell>
          <cell r="D11039">
            <v>30.36</v>
          </cell>
        </row>
        <row r="11040">
          <cell r="A11040" t="str">
            <v>RO-41455</v>
          </cell>
          <cell r="B11040" t="str">
            <v>Furo em concreto ø = 12,5 mm, profundidade = 30 cm</v>
          </cell>
          <cell r="C11040" t="str">
            <v>U</v>
          </cell>
          <cell r="D11040">
            <v>44.17</v>
          </cell>
        </row>
        <row r="11041">
          <cell r="A11041" t="str">
            <v>RO-41456</v>
          </cell>
          <cell r="B11041" t="str">
            <v>Furo em concreto ø = 16,0 mm, profundidade = 15 cm</v>
          </cell>
          <cell r="C11041" t="str">
            <v>U</v>
          </cell>
          <cell r="D11041">
            <v>25.74</v>
          </cell>
        </row>
        <row r="11042">
          <cell r="A11042" t="str">
            <v>RO-41457</v>
          </cell>
          <cell r="B11042" t="str">
            <v>Furo em concreto ø = 16,0 mm, profundidade = 20 cm</v>
          </cell>
          <cell r="C11042" t="str">
            <v>U</v>
          </cell>
          <cell r="D11042">
            <v>30.94</v>
          </cell>
        </row>
        <row r="11043">
          <cell r="A11043" t="str">
            <v>RO-41458</v>
          </cell>
          <cell r="B11043" t="str">
            <v>Furo em concreto ø = 16,0 mm, profundidade = 30 cm</v>
          </cell>
          <cell r="C11043" t="str">
            <v>U</v>
          </cell>
          <cell r="D11043">
            <v>45.94</v>
          </cell>
        </row>
        <row r="11044">
          <cell r="A11044" t="str">
            <v>RO-41459</v>
          </cell>
          <cell r="B11044" t="str">
            <v>Furo em concreto ø = 16,0 mm, profundidade = 50 cm</v>
          </cell>
          <cell r="C11044" t="str">
            <v>U</v>
          </cell>
          <cell r="D11044">
            <v>63.45</v>
          </cell>
        </row>
        <row r="11045">
          <cell r="A11045" t="str">
            <v>RO-41460</v>
          </cell>
          <cell r="B11045" t="str">
            <v>Furo em concreto ø = 20,0 mm, profundidade = 15 cm</v>
          </cell>
          <cell r="C11045" t="str">
            <v>U</v>
          </cell>
          <cell r="D11045">
            <v>27.23</v>
          </cell>
        </row>
        <row r="11046">
          <cell r="A11046" t="str">
            <v>RO-41461</v>
          </cell>
          <cell r="B11046" t="str">
            <v>Furo em concreto ø = 20,0 mm, profundidade = 20 cm</v>
          </cell>
          <cell r="C11046" t="str">
            <v>U</v>
          </cell>
          <cell r="D11046">
            <v>33.2</v>
          </cell>
        </row>
        <row r="11047">
          <cell r="A11047" t="str">
            <v>RO-41463</v>
          </cell>
          <cell r="B11047" t="str">
            <v>Furo em concreto ø = 20,0 mm, profundidade = 30 cm</v>
          </cell>
          <cell r="C11047" t="str">
            <v>U</v>
          </cell>
          <cell r="D11047">
            <v>49.09</v>
          </cell>
        </row>
        <row r="11048">
          <cell r="A11048" t="str">
            <v>RO-41464</v>
          </cell>
          <cell r="B11048" t="str">
            <v>Furo em concreto ø = 20,0 mm, profundidade = 40 cm</v>
          </cell>
          <cell r="C11048" t="str">
            <v>U</v>
          </cell>
          <cell r="D11048">
            <v>64.73</v>
          </cell>
        </row>
        <row r="11049">
          <cell r="A11049" t="str">
            <v>RO-41466</v>
          </cell>
          <cell r="B11049" t="str">
            <v>Furo em concreto ø = 25,0 mm, profundidade = 15 cm</v>
          </cell>
          <cell r="C11049" t="str">
            <v>U</v>
          </cell>
          <cell r="D11049">
            <v>31.67</v>
          </cell>
        </row>
        <row r="11050">
          <cell r="A11050" t="str">
            <v>RO-41465</v>
          </cell>
          <cell r="B11050" t="str">
            <v>Furo em concreto ø = 25,0 mm, profundidade = 20 cm</v>
          </cell>
          <cell r="C11050" t="str">
            <v>U</v>
          </cell>
          <cell r="D11050">
            <v>36.66</v>
          </cell>
        </row>
        <row r="11051">
          <cell r="A11051" t="str">
            <v>RO-41467</v>
          </cell>
          <cell r="B11051" t="str">
            <v>Furo em concreto ø = 25,0 mm, profundidade = 30 cm</v>
          </cell>
          <cell r="C11051" t="str">
            <v>U</v>
          </cell>
          <cell r="D11051">
            <v>49.69</v>
          </cell>
        </row>
        <row r="11052">
          <cell r="A11052" t="str">
            <v>RO-41469</v>
          </cell>
          <cell r="B11052" t="str">
            <v>Furo em concreto ø = 25,0 mm, profundidade = 50 cm</v>
          </cell>
          <cell r="C11052" t="str">
            <v>U</v>
          </cell>
          <cell r="D11052">
            <v>89.4</v>
          </cell>
        </row>
        <row r="11053">
          <cell r="A11053" t="str">
            <v>RO-41470</v>
          </cell>
          <cell r="B11053" t="str">
            <v>Furo em concreto ø = 25,0 mm, profundidade = 80 cm</v>
          </cell>
          <cell r="C11053" t="str">
            <v>U</v>
          </cell>
          <cell r="D11053">
            <v>155.77</v>
          </cell>
        </row>
        <row r="11054">
          <cell r="A11054" t="str">
            <v>RO-41473</v>
          </cell>
          <cell r="B11054" t="str">
            <v>Furo em concreto ø = 32,0 mm, profundidade = 30 cm</v>
          </cell>
          <cell r="C11054" t="str">
            <v>U</v>
          </cell>
          <cell r="D11054">
            <v>55.36</v>
          </cell>
        </row>
        <row r="11055">
          <cell r="A11055" t="str">
            <v>RO-41475</v>
          </cell>
          <cell r="B11055" t="str">
            <v>Furo em concreto ø = 40,0 mm, profundidade = 30 cm</v>
          </cell>
          <cell r="C11055" t="str">
            <v>U</v>
          </cell>
          <cell r="D11055">
            <v>73.99</v>
          </cell>
        </row>
        <row r="11056">
          <cell r="A11056" t="str">
            <v>RO-41476</v>
          </cell>
          <cell r="B11056" t="str">
            <v>Furo em concreto ø = 50,0 mm, profundidade = 30 cm</v>
          </cell>
          <cell r="C11056" t="str">
            <v>U</v>
          </cell>
          <cell r="D11056">
            <v>88.29</v>
          </cell>
        </row>
        <row r="11057">
          <cell r="A11057" t="str">
            <v>RO-41482</v>
          </cell>
          <cell r="B11057" t="str">
            <v>Furo em concreto ø = 75 mm, profundidade = 15 cm</v>
          </cell>
          <cell r="C11057" t="str">
            <v>U</v>
          </cell>
          <cell r="D11057">
            <v>50.49</v>
          </cell>
        </row>
        <row r="11058">
          <cell r="A11058" t="str">
            <v>RO-41479</v>
          </cell>
          <cell r="B11058" t="str">
            <v>Furo em rocha ø = 20,0 mm, profundidade = 40 mm</v>
          </cell>
          <cell r="C11058" t="str">
            <v>U</v>
          </cell>
          <cell r="D11058">
            <v>63.28</v>
          </cell>
        </row>
        <row r="11059">
          <cell r="A11059" t="str">
            <v>RO-41648</v>
          </cell>
          <cell r="B11059" t="str">
            <v>Furo em rocha ø = 25,0 mm, profundidade = 50 mm</v>
          </cell>
          <cell r="C11059" t="str">
            <v>U</v>
          </cell>
          <cell r="D11059">
            <v>84.23</v>
          </cell>
        </row>
        <row r="11060">
          <cell r="A11060" t="str">
            <v>RO-41481</v>
          </cell>
          <cell r="B11060" t="str">
            <v>Furo em rocha ø = 50,0 mm, profundidade = 30 mm</v>
          </cell>
          <cell r="C11060" t="str">
            <v>U</v>
          </cell>
          <cell r="D11060">
            <v>110.39</v>
          </cell>
        </row>
        <row r="11061">
          <cell r="A11061" t="str">
            <v>RO-42424</v>
          </cell>
          <cell r="B11061" t="str">
            <v>Gradil metálico padrão DER-MG (Execução, incluindo o fornecimento e transporte de todos os materiais)</v>
          </cell>
          <cell r="C11061" t="str">
            <v>m</v>
          </cell>
          <cell r="D11061">
            <v>324.26</v>
          </cell>
        </row>
        <row r="11062">
          <cell r="A11062" t="str">
            <v>RO-41565</v>
          </cell>
          <cell r="B11062" t="str">
            <v>Juntas de pavimentação longitudinal e transversal (Execução, incluindo o fornecimento e transporte de todos os materiais)</v>
          </cell>
          <cell r="C11062" t="str">
            <v>m</v>
          </cell>
          <cell r="D11062">
            <v>10.75</v>
          </cell>
        </row>
        <row r="11063">
          <cell r="A11063" t="str">
            <v>RO-41581</v>
          </cell>
          <cell r="B11063" t="str">
            <v>Limpeza de armadura com jato de areia e água</v>
          </cell>
          <cell r="C11063" t="str">
            <v>m2</v>
          </cell>
          <cell r="D11063">
            <v>46.54</v>
          </cell>
        </row>
        <row r="11064">
          <cell r="A11064" t="str">
            <v>RO-41578</v>
          </cell>
          <cell r="B11064" t="str">
            <v>Limpeza de superfície com jato de areia e agua</v>
          </cell>
          <cell r="C11064" t="str">
            <v>m2</v>
          </cell>
          <cell r="D11064">
            <v>39.21</v>
          </cell>
        </row>
        <row r="11065">
          <cell r="A11065" t="str">
            <v>RO-42430</v>
          </cell>
          <cell r="B11065" t="str">
            <v>Limpeza manual e tratamento de armadura oxidada</v>
          </cell>
          <cell r="C11065" t="str">
            <v>m2</v>
          </cell>
          <cell r="D11065">
            <v>50.51</v>
          </cell>
        </row>
        <row r="11066">
          <cell r="A11066" t="str">
            <v>RO-41575</v>
          </cell>
          <cell r="B11066" t="str">
            <v>Mastique elástico(Tipo vedaflex ou similar) (Execução, incluindo o fornecimento e transporte de todos os materiais)</v>
          </cell>
          <cell r="C11066" t="str">
            <v>dm3</v>
          </cell>
          <cell r="D11066">
            <v>54.5</v>
          </cell>
        </row>
        <row r="11067">
          <cell r="A11067" t="str">
            <v>RO-41596</v>
          </cell>
          <cell r="B11067" t="str">
            <v>Muro de arrimo em concreto, tipo OC.MA-01 (Execução, incluindo fornecimento e transporte de todos os materiais)</v>
          </cell>
          <cell r="C11067" t="str">
            <v>m3</v>
          </cell>
          <cell r="D11067">
            <v>728.86</v>
          </cell>
        </row>
        <row r="11068">
          <cell r="A11068" t="str">
            <v>RO-41432</v>
          </cell>
          <cell r="B11068" t="str">
            <v>Plataforma de madeira para  andaimes (Execução, incluindo fornecimento e transporte de todos os materiais)</v>
          </cell>
          <cell r="C11068" t="str">
            <v>m2</v>
          </cell>
          <cell r="D11068">
            <v>8.16</v>
          </cell>
        </row>
        <row r="11069">
          <cell r="A11069" t="str">
            <v>RO-41653</v>
          </cell>
          <cell r="B11069" t="str">
            <v>Preenchimento de furos com injeção de Epoxi (Sikadur - 43) (Execução, incluindo o fornecimento de todos os materiais, exclui execução do furo)</v>
          </cell>
          <cell r="C11069" t="str">
            <v>Kg</v>
          </cell>
          <cell r="D11069">
            <v>83.89</v>
          </cell>
        </row>
        <row r="11070">
          <cell r="A11070" t="str">
            <v>RO-41651</v>
          </cell>
          <cell r="B11070" t="str">
            <v>Preenchimento de furos com Sikadur 32 ou similar (Execução, incluindo o fornecimento e transporte de todos os materiais, exclui execução do furo)</v>
          </cell>
          <cell r="C11070" t="str">
            <v>Kg</v>
          </cell>
          <cell r="D11070">
            <v>89.13</v>
          </cell>
        </row>
        <row r="11071">
          <cell r="A11071" t="str">
            <v>RO-41652</v>
          </cell>
          <cell r="B11071" t="str">
            <v>Tratamento de trincas finas (Execução, incluindo o fornecimento e transporte de todos os materiais)</v>
          </cell>
          <cell r="C11071" t="str">
            <v>m</v>
          </cell>
          <cell r="D11071">
            <v>48.68</v>
          </cell>
        </row>
        <row r="11072">
          <cell r="A11072" t="str">
            <v>RO-42442</v>
          </cell>
          <cell r="B11072" t="str">
            <v>Tubulão a céu aberto, com camisa de concreto pré-moldada com diametro de fuste Ø 1,20m, em rocha (Execução, incluindo escavação, exclusive concreto para camisa)</v>
          </cell>
          <cell r="C11072" t="str">
            <v>m</v>
          </cell>
          <cell r="D11072">
            <v>1395.48</v>
          </cell>
        </row>
        <row r="11073">
          <cell r="A11073" t="str">
            <v>RO-42412</v>
          </cell>
          <cell r="B11073" t="str">
            <v>Tubulão a céu aberto, com camisa de concreto pré-moldada com diametro de fuste Ø 1,20m em solo (Execução, incluindo escavação, exclusive concreto para camisa)</v>
          </cell>
          <cell r="C11073" t="str">
            <v>m</v>
          </cell>
          <cell r="D11073">
            <v>706.78</v>
          </cell>
        </row>
        <row r="11074">
          <cell r="A11074" t="str">
            <v>RO-42455</v>
          </cell>
          <cell r="B11074" t="str">
            <v>Tubulão a céu aberto, com camisa de concreto pré-moldada com diâmetro de fuste Ø 1,40m em solo (Execução, incluindo escavação, exclusive concreto para camisa)</v>
          </cell>
          <cell r="C11074" t="str">
            <v>m</v>
          </cell>
          <cell r="D11074">
            <v>961.75</v>
          </cell>
        </row>
        <row r="11075">
          <cell r="A11075" t="str">
            <v>RO-43462</v>
          </cell>
          <cell r="B11075" t="str">
            <v>Tubulão com ar comprimido com camisa de concreto pré moldada com diametro de fuste Ø 1,20m, em rocha (Execução, incluindo escavação, exclusive concreto para camisa)</v>
          </cell>
          <cell r="C11075" t="str">
            <v>m</v>
          </cell>
          <cell r="D11075">
            <v>7570.64</v>
          </cell>
        </row>
        <row r="11076">
          <cell r="A11076" t="str">
            <v>RO-42413</v>
          </cell>
          <cell r="B11076" t="str">
            <v>Tubulão com ar comprimido com camisa de concreto pré moldada com diametro de fuste Ø 1,20m, em solo (Execução, incluindo escavação, exclusive concreto para camisa)</v>
          </cell>
          <cell r="C11076" t="str">
            <v>m</v>
          </cell>
          <cell r="D11076">
            <v>4114.49</v>
          </cell>
        </row>
        <row r="11077">
          <cell r="A11077" t="str">
            <v>RO-43871</v>
          </cell>
          <cell r="B11077" t="str">
            <v>Tubulão com ar comprimido com camisa de concreto pré moldada com diametro de fuste Ø 1,40m, em rocha (Execução, incluindo escavação, exclusive concreto para camisa)</v>
          </cell>
          <cell r="C11077" t="str">
            <v>m</v>
          </cell>
          <cell r="D11077">
            <v>10304.37</v>
          </cell>
        </row>
        <row r="11078">
          <cell r="A11078" t="str">
            <v>RO-42811</v>
          </cell>
          <cell r="B11078" t="str">
            <v>Tubulão com ar comprimido com camisa de concreto pré moldada com diametro de fuste Ø 1,40m, em solo (Execução, incluindo escavação, exclusive concreto para camisa)</v>
          </cell>
          <cell r="C11078" t="str">
            <v>m</v>
          </cell>
          <cell r="D11078">
            <v>5600.22</v>
          </cell>
        </row>
        <row r="11079">
          <cell r="A11079" t="str">
            <v>RO-43568</v>
          </cell>
          <cell r="B11079" t="str">
            <v>Tubulão com ar comprimido com camisa de concreto pré-moldada com diâmetro de fuste Ø 1,60m, em solo (Execução, incluindo escavação, exclusive concreto para camisa)</v>
          </cell>
          <cell r="C11079" t="str">
            <v>m</v>
          </cell>
          <cell r="D11079">
            <v>7314.42</v>
          </cell>
        </row>
        <row r="11080">
          <cell r="A11080" t="str">
            <v>RO-41665</v>
          </cell>
          <cell r="B11080" t="str">
            <v>Abrigo duplo de passageiros pré-moldado (Execução, incluindo o fornecimento,  transporte e montagem)</v>
          </cell>
          <cell r="C11080" t="str">
            <v>U</v>
          </cell>
          <cell r="D11080">
            <v>7817.41</v>
          </cell>
        </row>
        <row r="11081">
          <cell r="A11081" t="str">
            <v>RO-41664</v>
          </cell>
          <cell r="B11081" t="str">
            <v>Abrigo simples de passageiros pré-moldado (Execução, incluindo o fornecimento e transporte e montagem)</v>
          </cell>
          <cell r="C11081" t="str">
            <v>U</v>
          </cell>
          <cell r="D11081">
            <v>4097.12</v>
          </cell>
        </row>
        <row r="11082">
          <cell r="A11082" t="str">
            <v>RO-41661</v>
          </cell>
          <cell r="B11082" t="str">
            <v>Chapisco de cimento e areia, traço 1:3 (Execução, incluindo o fornecimento e transporte de todos os materiais)</v>
          </cell>
          <cell r="C11082" t="str">
            <v>m2</v>
          </cell>
          <cell r="D11082">
            <v>14.61</v>
          </cell>
        </row>
        <row r="11083">
          <cell r="A11083" t="str">
            <v>RO-41662</v>
          </cell>
          <cell r="B11083" t="str">
            <v>Reboco de argamassa de cimento e areia, traço 1:5 (Execução, incluindo o fornecimento e transporte de todos os materiais)</v>
          </cell>
          <cell r="C11083" t="str">
            <v>m2</v>
          </cell>
          <cell r="D11083">
            <v>35.45</v>
          </cell>
        </row>
        <row r="11084">
          <cell r="A11084" t="str">
            <v>RO-44166</v>
          </cell>
          <cell r="B11084" t="str">
            <v>Veículo Tipo Van, 12 passageiros, com motorista</v>
          </cell>
          <cell r="C11084" t="str">
            <v>km</v>
          </cell>
          <cell r="D11084">
            <v>5.05</v>
          </cell>
        </row>
        <row r="11085">
          <cell r="A11085" t="str">
            <v>CÓDIGO</v>
          </cell>
          <cell r="B11085" t="str">
            <v>DESCRIÇÃO DO SERVIÇO</v>
          </cell>
          <cell r="C11085" t="str">
            <v>UNIDADE</v>
          </cell>
          <cell r="D11085" t="str">
            <v>CUSTO UNITÁRIO</v>
          </cell>
        </row>
        <row r="11086">
          <cell r="A11086" t="str">
            <v>CO-27339</v>
          </cell>
          <cell r="B11086" t="str">
            <v>ENGENHEIRO/ARQUITETO CONSULTOR</v>
          </cell>
          <cell r="C11086" t="str">
            <v>hora</v>
          </cell>
          <cell r="D11086">
            <v>147.85</v>
          </cell>
        </row>
        <row r="11087">
          <cell r="A11087" t="str">
            <v>CO-27337</v>
          </cell>
          <cell r="B11087" t="str">
            <v>ENGENHEIRO/ARQUITETO CONSULTOR ESPECIAL</v>
          </cell>
          <cell r="C11087" t="str">
            <v>hora</v>
          </cell>
          <cell r="D11087">
            <v>168.97</v>
          </cell>
        </row>
        <row r="11088">
          <cell r="A11088" t="str">
            <v>CO-27342</v>
          </cell>
          <cell r="B11088" t="str">
            <v>ENGENHEIRO/ARQUITETO COORDENADOR </v>
          </cell>
          <cell r="C11088" t="str">
            <v>hora</v>
          </cell>
          <cell r="D11088">
            <v>126.73</v>
          </cell>
        </row>
        <row r="11089">
          <cell r="A11089" t="str">
            <v>CO-27347</v>
          </cell>
          <cell r="B11089" t="str">
            <v>ENGENHEIRO/ARQUITETO INTERMEDIÁRIO</v>
          </cell>
          <cell r="C11089" t="str">
            <v>hora</v>
          </cell>
          <cell r="D11089">
            <v>97.15</v>
          </cell>
        </row>
        <row r="11090">
          <cell r="A11090" t="str">
            <v>CO-27348</v>
          </cell>
          <cell r="B11090" t="str">
            <v>ENGENHEIRO/ARQUITETO JÚNIOR</v>
          </cell>
          <cell r="C11090" t="str">
            <v>hora</v>
          </cell>
          <cell r="D11090">
            <v>84.49</v>
          </cell>
        </row>
        <row r="11091">
          <cell r="A11091" t="str">
            <v>CO-27344</v>
          </cell>
          <cell r="B11091" t="str">
            <v>ENGENHEIRO/ARQUITETO SENIOR</v>
          </cell>
          <cell r="C11091" t="str">
            <v>hora</v>
          </cell>
          <cell r="D11091">
            <v>109.84</v>
          </cell>
        </row>
        <row r="11092">
          <cell r="A11092" t="str">
            <v>CO-24324</v>
          </cell>
          <cell r="B11092" t="str">
            <v>DIÁRIA COM PERNOITE, EXCLUSIVE TRANSPORTE, INCLUSIVE ALIMENTAÇÃO</v>
          </cell>
          <cell r="C11092" t="str">
            <v>un</v>
          </cell>
          <cell r="D11092">
            <v>167.7</v>
          </cell>
        </row>
        <row r="11093">
          <cell r="A11093" t="str">
            <v>CO-27674</v>
          </cell>
          <cell r="B11093" t="str">
            <v>VEÍCULO TIPO MINIVAN, COM CAPACIDADE PARA SETE (7) LUGARES, OBEDECIDOS OS SEGUINTES REQUISITOS MÍNIMOS: TER NO MÁXIMO UM (1) ANO DE USO, ATÉ 20.000KM RODADOS, POTÊNCIA MÍNIMA DE 110CV, DIREÇÃO ASSISTIDA, AR CONDICIONADO, DESEMBAÇADOR DE VIDROS, RÁDIO AM/FM, EMPLACADO, COM SEGURO TOTAL (CUSTO FIXO), EXCLUSIVE QUILÔMETRO RODADO (CUSTO VARIÁVEL)</v>
          </cell>
          <cell r="C11093" t="str">
            <v>mês</v>
          </cell>
          <cell r="D11093">
            <v>2179.11</v>
          </cell>
        </row>
        <row r="11094">
          <cell r="A11094" t="str">
            <v>CO-27675</v>
          </cell>
          <cell r="B11094" t="str">
            <v>VEÍCULO TIPO MINIVAN, COM CAPACIDADE PARA SETE (7) LUGARES, OBEDECIDOS OS SEGUINTES REQUISITOS MÍNIMOS: TER NO MÁXIMO UM (1) ANO DE USO, ATÉ 20.000KM RODADOS, POTÊNCIA MÍNIMA DE 110CV, DIREÇÃO ASSISTIDA, AR CONDICIONADO, DESEMBAÇADOR DE VIDROS, RÁDIO AM/FM, EMPLACADO, COM SEGURO TOTAL, INCLUSIVE MANUTENÇÃO E COMBUSTÍVEL (CUSTO VARIÁVEL)</v>
          </cell>
          <cell r="C11094" t="str">
            <v>km</v>
          </cell>
          <cell r="D11094">
            <v>1.53</v>
          </cell>
        </row>
        <row r="11095">
          <cell r="A11095" t="str">
            <v>CO-28364</v>
          </cell>
          <cell r="B11095" t="str">
            <v>VEÍCULO TIPO PICAPE LEVE, COM CAPACIDADE PARA CINCO (5) LUGARES, OBEDECIDOS OS SEGUINTES REQUISITOS MÍNIMOS: TER NO MÁXIMO UM (1) ANO DE USO, ATÉ 20.000KM RODADOS, POTÊNCIA MÍNIMA DE 100CV, DIREÇÃO ASSISTIDA, AR CONDICIONADO, DESEMBAÇADOR DE VIDROS, RÁDIO AM/FM, EMPLACADO, COM SEGURO TOTAL (CUSTO FIXO), EXCLUSIVE QUILÔMETRO RODADO (CUSTO VARIÁVEL)</v>
          </cell>
          <cell r="C11095" t="str">
            <v>mês</v>
          </cell>
          <cell r="D11095">
            <v>1764.97</v>
          </cell>
        </row>
        <row r="11096">
          <cell r="A11096" t="str">
            <v>CO-28366</v>
          </cell>
          <cell r="B11096" t="str">
            <v>VEÍCULO TIPO PICAPE LEVE, COM CAPACIDADE PARA CINCO (5) LUGARES, OBEDECIDOS OS SEGUINTES REQUISITOS MÍNIMOS: TER NO MÁXIMO UM (1) ANO DE USO, ATÉ 20.000KM RODADOS, POTÊNCIA MÍNIMA DE 100CV, DIREÇÃO ASSISTIDA, AR CONDICIONADO, DESEMBAÇADOR DE VIDROS, RÁDIO AM/FM, EMPLACADO, COM SEGURO TOTAL, INCLUSIVE MANUTENÇÃO E COMBUSTÍVEL (CUSTO VARIÁVEL)</v>
          </cell>
          <cell r="C11096" t="str">
            <v>km</v>
          </cell>
          <cell r="D11096">
            <v>1.25</v>
          </cell>
        </row>
        <row r="11097">
          <cell r="A11097" t="str">
            <v>CO-27676</v>
          </cell>
          <cell r="B11097" t="str">
            <v>VEÍCULO TIPO VAN, COM CAPACIDADE PARA QUINZE (15) LUGARES, OBEDECIDOS OS SEGUINTES REQUISITOS MÍNIMOS: TER NO MÁXIMO UM (1) ANO DE USO, ATÉ 20.000KM RODADOS, POTÊNCIA MÍNIMA DE 130CV, DIREÇÃO ASSISTIDA, AR CONDICIONADO, DESEMBAÇADOR DE VIDROS, RÁDIO AM/FM, EMPLACADO, COM SEGURO TOTAL (CUSTO FIXO), EXCLUSIVE QUILÔMETRO RODADO (CUSTO VARIÁVEL)</v>
          </cell>
          <cell r="C11097" t="str">
            <v>mês</v>
          </cell>
          <cell r="D11097">
            <v>7511.13</v>
          </cell>
        </row>
        <row r="11098">
          <cell r="A11098" t="str">
            <v>CO-27677</v>
          </cell>
          <cell r="B11098" t="str">
            <v>VEÍCULO TIPO VAN, COM CAPACIDADE PARA QUINZE (15) LUGARES, OBEDECIDOS OS SEGUINTES REQUISITOS MÍNIMOS: TER NO MÁXIMO UM (1) ANO DE USO, ATÉ 20.000KM RODADOS, POTÊNCIA MÍNIMA DE 130CV, DIREÇÃO ASSISTIDA, AR CONDICIONADO, DESEMBAÇADOR DE VIDROS, RÁDIO AM/FM, EMPLACADO, COM SEGURO TOTAL, INCLUSIVE MANUTENÇÃO E COMBUSTÍVEL (CUSTO VARIÁVEL)</v>
          </cell>
          <cell r="C11098" t="str">
            <v>km</v>
          </cell>
          <cell r="D11098">
            <v>1.78</v>
          </cell>
        </row>
        <row r="11099">
          <cell r="A11099" t="str">
            <v>CO-27369</v>
          </cell>
          <cell r="B11099" t="str">
            <v>LEVANTAMENTO PLANIALTIMÉTRICO E CADASTRAL - TERRENO MAIOR QUE 50.001 M2</v>
          </cell>
          <cell r="C11099" t="str">
            <v>m2</v>
          </cell>
          <cell r="D11099">
            <v>0.24</v>
          </cell>
        </row>
        <row r="11100">
          <cell r="A11100" t="str">
            <v>CO-27361</v>
          </cell>
          <cell r="B11100" t="str">
            <v>LEVANTAMENTO PLANIALTIMÉTRICO E CADASTRAL -TERRENO ATÉ 2.000 M2</v>
          </cell>
          <cell r="C11100" t="str">
            <v>un</v>
          </cell>
          <cell r="D11100">
            <v>1002.03</v>
          </cell>
        </row>
        <row r="11101">
          <cell r="A11101" t="str">
            <v>CO-27367</v>
          </cell>
          <cell r="B11101" t="str">
            <v>LEVANTAMENTO PLANIALTIMÉTRICO E CADASTRAL -TERRENO DE 10.001 A 50.000 M2</v>
          </cell>
          <cell r="C11101" t="str">
            <v>m2</v>
          </cell>
          <cell r="D11101">
            <v>0.31</v>
          </cell>
        </row>
        <row r="11102">
          <cell r="A11102" t="str">
            <v>CO-27363</v>
          </cell>
          <cell r="B11102" t="str">
            <v>LEVANTAMENTO PLANIALTIMÉTRICO E CADASTRAL -TERRENO DE 2.001 A 10.000 M2</v>
          </cell>
          <cell r="C11102" t="str">
            <v>un</v>
          </cell>
          <cell r="D11102">
            <v>2453.33</v>
          </cell>
        </row>
        <row r="11103">
          <cell r="A11103" t="str">
            <v>CO-27397</v>
          </cell>
          <cell r="B11103" t="str">
            <v>PLANILHA ORÇAMENTÁRIA PARA CONSTRUÇÕES NOVAS - ÁREA ACIMA DE 10.000 M2</v>
          </cell>
          <cell r="C11103" t="str">
            <v>m2</v>
          </cell>
          <cell r="D11103">
            <v>0.82</v>
          </cell>
        </row>
        <row r="11104">
          <cell r="A11104" t="str">
            <v>CO-27390</v>
          </cell>
          <cell r="B11104" t="str">
            <v>PLANILHA ORÇAMENTÁRIA PARA CONSTRUÇÕES NOVAS - ÁREA ATÉ 1.000 M2</v>
          </cell>
          <cell r="C11104" t="str">
            <v>m2</v>
          </cell>
          <cell r="D11104">
            <v>3.35</v>
          </cell>
        </row>
        <row r="11105">
          <cell r="A11105" t="str">
            <v>CO-27391</v>
          </cell>
          <cell r="B11105" t="str">
            <v>PLANILHA ORÇAMENTÁRIA PARA CONSTRUÇÕES NOVAS - ÁREA DE 1.001 M2 A 2.000 M2</v>
          </cell>
          <cell r="C11105" t="str">
            <v>m2</v>
          </cell>
          <cell r="D11105">
            <v>2.91</v>
          </cell>
        </row>
        <row r="11106">
          <cell r="A11106" t="str">
            <v>CO-27392</v>
          </cell>
          <cell r="B11106" t="str">
            <v>PLANILHA ORÇAMENTÁRIA PARA CONSTRUÇÕES NOVAS - ÁREA DE 2.001 M2 A 4.000 M2</v>
          </cell>
          <cell r="C11106" t="str">
            <v>m2</v>
          </cell>
          <cell r="D11106">
            <v>2.52</v>
          </cell>
        </row>
        <row r="11107">
          <cell r="A11107" t="str">
            <v>CO-27394</v>
          </cell>
          <cell r="B11107" t="str">
            <v>PLANILHA ORÇAMENTÁRIA PARA CONSTRUÇÕES NOVAS - ÁREA DE 4.001 M2 A 6.000 M2</v>
          </cell>
          <cell r="C11107" t="str">
            <v>m2</v>
          </cell>
          <cell r="D11107">
            <v>2.08</v>
          </cell>
        </row>
        <row r="11108">
          <cell r="A11108" t="str">
            <v>CO-27395</v>
          </cell>
          <cell r="B11108" t="str">
            <v>PLANILHA ORÇAMENTÁRIA PARA CONSTRUÇÕES NOVAS - ÁREA DE 6.001 M2 A 8.000 M2</v>
          </cell>
          <cell r="C11108" t="str">
            <v>m2</v>
          </cell>
          <cell r="D11108">
            <v>1.65</v>
          </cell>
        </row>
        <row r="11109">
          <cell r="A11109" t="str">
            <v>CO-27396</v>
          </cell>
          <cell r="B11109" t="str">
            <v>PLANILHA ORÇAMENTÁRIA PARA CONSTRUÇÕES NOVAS - ÁREA DE 8.001 M2 A 10.000 M2</v>
          </cell>
          <cell r="C11109" t="str">
            <v>m2</v>
          </cell>
          <cell r="D11109">
            <v>1.26</v>
          </cell>
        </row>
        <row r="11110">
          <cell r="A11110" t="str">
            <v>CO-27413</v>
          </cell>
          <cell r="B11110" t="str">
            <v>PLANILHA ORÇAMENTÁRIA PARA OBRAS DE INFRAESTRUTURA</v>
          </cell>
          <cell r="C11110" t="str">
            <v>m2</v>
          </cell>
          <cell r="D11110">
            <v>0.09</v>
          </cell>
        </row>
        <row r="11111">
          <cell r="A11111" t="str">
            <v>CO-27388</v>
          </cell>
          <cell r="B11111" t="str">
            <v>PLANILHA ORÇAMENTÁRIA PARA PROJETOS DE IMPLANTAÇÃO DE EDIFICAÇÃO - ÁREA ACIMA DE 16.000 M2</v>
          </cell>
          <cell r="C11111" t="str">
            <v>m2</v>
          </cell>
          <cell r="D11111">
            <v>0.09</v>
          </cell>
        </row>
        <row r="11112">
          <cell r="A11112" t="str">
            <v>CO-27382</v>
          </cell>
          <cell r="B11112" t="str">
            <v>PLANILHA ORÇAMENTÁRIA PARA PROJETOS DE IMPLANTAÇÃO DE EDIFICAÇÃO - ÁREA DE 11.001 M2 ATÉ 13.000 M2</v>
          </cell>
          <cell r="C11112" t="str">
            <v>m2</v>
          </cell>
          <cell r="D11112">
            <v>0.19</v>
          </cell>
        </row>
        <row r="11113">
          <cell r="A11113" t="str">
            <v>CO-27385</v>
          </cell>
          <cell r="B11113" t="str">
            <v>PLANILHA ORÇAMENTÁRIA PARA PROJETOS DE IMPLANTAÇÃO DE EDIFICAÇÃO - ÁREA DE 13.001 M2 ATÉ 16.000 M2</v>
          </cell>
          <cell r="C11113" t="str">
            <v>m2</v>
          </cell>
          <cell r="D11113">
            <v>0.14</v>
          </cell>
        </row>
        <row r="11114">
          <cell r="A11114" t="str">
            <v>CO-27375</v>
          </cell>
          <cell r="B11114" t="str">
            <v>PLANILHA ORÇAMENTÁRIA PARA PROJETOS DE IMPLANTAÇÃO DE EDIFICAÇÃO - ÁREA DE 6.001 M2 ATÉ 7.000 M2</v>
          </cell>
          <cell r="C11114" t="str">
            <v>m2</v>
          </cell>
          <cell r="D11114">
            <v>0.34</v>
          </cell>
        </row>
        <row r="11115">
          <cell r="A11115" t="str">
            <v>CO-27378</v>
          </cell>
          <cell r="B11115" t="str">
            <v>PLANILHA ORÇAMENTÁRIA PARA PROJETOS DE IMPLANTAÇÃO DE EDIFICAÇÃO - ÁREA DE 7.001 M2 ATÉ 9.000 M2</v>
          </cell>
          <cell r="C11115" t="str">
            <v>m2</v>
          </cell>
          <cell r="D11115">
            <v>0.29</v>
          </cell>
        </row>
        <row r="11116">
          <cell r="A11116" t="str">
            <v>CO-27380</v>
          </cell>
          <cell r="B11116" t="str">
            <v>PLANILHA ORÇAMENTÁRIA PARA PROJETOS DE IMPLANTAÇÃO DE EDIFICAÇÃO - ÁREA DE 9.001 M2 ATÉ 11.000 M2</v>
          </cell>
          <cell r="C11116" t="str">
            <v>m2</v>
          </cell>
          <cell r="D11116">
            <v>0.24</v>
          </cell>
        </row>
        <row r="11117">
          <cell r="A11117" t="str">
            <v>CO-27372</v>
          </cell>
          <cell r="B11117" t="str">
            <v>PLANILHA ORÇAMENTÁRIA PARA PROJETOS DE IMPLANTAÇÃO DE EDIFICAÇÃO ÁREA ATÉ 6.000 M2</v>
          </cell>
          <cell r="C11117" t="str">
            <v>m2</v>
          </cell>
          <cell r="D11117">
            <v>0.38</v>
          </cell>
        </row>
        <row r="11118">
          <cell r="A11118" t="str">
            <v>CO-27405</v>
          </cell>
          <cell r="B11118" t="str">
            <v>PLANILHA ORÇAMENTÁRIA PARA REFORMA E/OU AMPLIAÇÃO DE EDIFICAÇÕES EXISTENTES - ÁREA ACIMA DE 10.000 M2</v>
          </cell>
          <cell r="C11118" t="str">
            <v>m2</v>
          </cell>
          <cell r="D11118">
            <v>0.68</v>
          </cell>
        </row>
        <row r="11119">
          <cell r="A11119" t="str">
            <v>CO-27400</v>
          </cell>
          <cell r="B11119" t="str">
            <v>PLANILHA ORÇAMENTÁRIA PARA REFORMA E/OU AMPLIAÇÃO DE EDIFICAÇÕES EXISTENTES - ÁREA DE 1.001 M2 A 2.000 M2</v>
          </cell>
          <cell r="C11119" t="str">
            <v>m2</v>
          </cell>
          <cell r="D11119">
            <v>2.42</v>
          </cell>
        </row>
        <row r="11120">
          <cell r="A11120" t="str">
            <v>CO-27401</v>
          </cell>
          <cell r="B11120" t="str">
            <v>PLANILHA ORÇAMENTÁRIA PARA REFORMA E/OU AMPLIAÇÃO DE EDIFICAÇÕES EXISTENTES - ÁREA DE 2.001 M2 A 4.000 M2</v>
          </cell>
          <cell r="C11120" t="str">
            <v>m2</v>
          </cell>
          <cell r="D11120">
            <v>2.04</v>
          </cell>
        </row>
        <row r="11121">
          <cell r="A11121" t="str">
            <v>CO-27402</v>
          </cell>
          <cell r="B11121" t="str">
            <v>PLANILHA ORÇAMENTÁRIA PARA REFORMA E/OU AMPLIAÇÃO DE EDIFICAÇÕES EXISTENTES - ÁREA DE 4.001 M2 A 6.000 M2</v>
          </cell>
          <cell r="C11121" t="str">
            <v>m2</v>
          </cell>
          <cell r="D11121">
            <v>1.7</v>
          </cell>
        </row>
        <row r="11122">
          <cell r="A11122" t="str">
            <v>CO-27403</v>
          </cell>
          <cell r="B11122" t="str">
            <v>PLANILHA ORÇAMENTÁRIA PARA REFORMA E/OU AMPLIAÇÃO DE EDIFICAÇÕES EXISTENTES - ÁREA DE 6.001 M2 A 8.000 M2</v>
          </cell>
          <cell r="C11122" t="str">
            <v>m2</v>
          </cell>
          <cell r="D11122">
            <v>1.36</v>
          </cell>
        </row>
        <row r="11123">
          <cell r="A11123" t="str">
            <v>CO-27404</v>
          </cell>
          <cell r="B11123" t="str">
            <v>PLANILHA ORÇAMENTÁRIA PARA REFORMA E/OU AMPLIAÇÃO DE EDIFICAÇÕES EXISTENTES - ÁREA DE 8.001 M2 A 10.000 M2</v>
          </cell>
          <cell r="C11123" t="str">
            <v>m2</v>
          </cell>
          <cell r="D11123">
            <v>1.02</v>
          </cell>
        </row>
        <row r="11124">
          <cell r="A11124" t="str">
            <v>CO-27399</v>
          </cell>
          <cell r="B11124" t="str">
            <v>PLANILHA ORÇAMENTÁRIA PARA REFORMA E/OU AMPLIAÇÃO DE EDIFICAÇÕES EXISTENTES- ÁREA ATÉ 1.000 M2</v>
          </cell>
          <cell r="C11124" t="str">
            <v>m2</v>
          </cell>
          <cell r="D11124">
            <v>2.76</v>
          </cell>
        </row>
        <row r="11125">
          <cell r="A11125" t="str">
            <v>CO-27412</v>
          </cell>
          <cell r="B11125" t="str">
            <v>PLANILHA ORÇAMENTÁRIA PARA REFORMA E/OU AMPLIAÇÃO DE PATRIMÔNIOS HISTÓRICOS - ÁREA ACIMA DE 10.000 M2</v>
          </cell>
          <cell r="C11125" t="str">
            <v>m2</v>
          </cell>
          <cell r="D11125">
            <v>1.02</v>
          </cell>
        </row>
        <row r="11126">
          <cell r="A11126" t="str">
            <v>CO-27406</v>
          </cell>
          <cell r="B11126" t="str">
            <v>PLANILHA ORÇAMENTÁRIA PARA REFORMA E/OU AMPLIAÇÃO DE PATRIMÔNIOS HISTÓRICOS - ÁREA ATÉ 1.000 M2</v>
          </cell>
          <cell r="C11126" t="str">
            <v>m2</v>
          </cell>
          <cell r="D11126">
            <v>4.12</v>
          </cell>
        </row>
        <row r="11127">
          <cell r="A11127" t="str">
            <v>CO-27407</v>
          </cell>
          <cell r="B11127" t="str">
            <v>PLANILHA ORÇAMENTÁRIA PARA REFORMA E/OU AMPLIAÇÃO DE PATRIMÔNIOS HISTÓRICOS - ÁREA DE 1.001 M2 A 2.000 M2</v>
          </cell>
          <cell r="C11127" t="str">
            <v>m2</v>
          </cell>
          <cell r="D11127">
            <v>3.59</v>
          </cell>
        </row>
        <row r="11128">
          <cell r="A11128" t="str">
            <v>CO-27408</v>
          </cell>
          <cell r="B11128" t="str">
            <v>PLANILHA ORÇAMENTÁRIA PARA REFORMA E/OU AMPLIAÇÃO DE PATRIMÔNIOS HISTÓRICOS - ÁREA DE 2.001 M2 A 4.000 M2</v>
          </cell>
          <cell r="C11128" t="str">
            <v>m2</v>
          </cell>
          <cell r="D11128">
            <v>3.1</v>
          </cell>
        </row>
        <row r="11129">
          <cell r="A11129" t="str">
            <v>CO-27409</v>
          </cell>
          <cell r="B11129" t="str">
            <v>PLANILHA ORÇAMENTÁRIA PARA REFORMA E/OU AMPLIAÇÃO DE PATRIMÔNIOS HISTÓRICOS - ÁREA DE 4.001 M2 A 6.000 M2</v>
          </cell>
          <cell r="C11129" t="str">
            <v>m2</v>
          </cell>
          <cell r="D11129">
            <v>2.57</v>
          </cell>
        </row>
        <row r="11130">
          <cell r="A11130" t="str">
            <v>CO-27410</v>
          </cell>
          <cell r="B11130" t="str">
            <v>PLANILHA ORÇAMENTÁRIA PARA REFORMA E/OU AMPLIAÇÃO DE PATRIMÔNIOS HISTÓRICOS - ÁREA DE 6.001 M2 A 8.000 M2</v>
          </cell>
          <cell r="C11130" t="str">
            <v>m2</v>
          </cell>
          <cell r="D11130">
            <v>2.04</v>
          </cell>
        </row>
        <row r="11131">
          <cell r="A11131" t="str">
            <v>CO-27411</v>
          </cell>
          <cell r="B11131" t="str">
            <v>PLANILHA ORÇAMENTÁRIA PARA REFORMA E/OU AMPLIAÇÃO DE PATRIMÔNIOS HISTÓRICOS - ÁREA DE 8.001 M2 A 10.000 M2</v>
          </cell>
          <cell r="C11131" t="str">
            <v>m2</v>
          </cell>
          <cell r="D11131">
            <v>1.55</v>
          </cell>
        </row>
        <row r="11132">
          <cell r="A11132" t="str">
            <v>CO-27417</v>
          </cell>
          <cell r="B11132" t="str">
            <v>ANTEPROJETO DE EDIFICAÇÃO - ÁREA &gt; 3.000 M2</v>
          </cell>
          <cell r="C11132" t="str">
            <v>un</v>
          </cell>
          <cell r="D11132">
            <v>9558.94</v>
          </cell>
        </row>
        <row r="11133">
          <cell r="A11133" t="str">
            <v>CO-27414</v>
          </cell>
          <cell r="B11133" t="str">
            <v>ANTEPROJETO DE EDIFICAÇÃO - ÁREA &lt;= 600 M2</v>
          </cell>
          <cell r="C11133" t="str">
            <v>un</v>
          </cell>
          <cell r="D11133">
            <v>2785.21</v>
          </cell>
        </row>
        <row r="11134">
          <cell r="A11134" t="str">
            <v>CO-27416</v>
          </cell>
          <cell r="B11134" t="str">
            <v>ANTEPROJETO DE EDIFICAÇÃO - 1.500 M2 &lt; ÁREA &lt;= 3.000 M2</v>
          </cell>
          <cell r="C11134" t="str">
            <v>un</v>
          </cell>
          <cell r="D11134">
            <v>8353.83</v>
          </cell>
        </row>
        <row r="11135">
          <cell r="A11135" t="str">
            <v>CO-27415</v>
          </cell>
          <cell r="B11135" t="str">
            <v>ANTEPROJETO DE EDIFICAÇÃO - 600 M2 &lt; ÁREA &lt;= 1.500 M2</v>
          </cell>
          <cell r="C11135" t="str">
            <v>un</v>
          </cell>
          <cell r="D11135">
            <v>5570.42</v>
          </cell>
        </row>
        <row r="11136">
          <cell r="A11136" t="str">
            <v>CO-27418</v>
          </cell>
          <cell r="B11136" t="str">
            <v>ANTEPROJETO DE IMPLANTAÇÃO DE EDIFICAÇÃO PADRÃO COM ÁREA DE PROJEÇÃO &lt; = 600 M2</v>
          </cell>
          <cell r="C11136" t="str">
            <v>un</v>
          </cell>
          <cell r="D11136">
            <v>1873.88</v>
          </cell>
        </row>
        <row r="11137">
          <cell r="A11137" t="str">
            <v>CO-27421</v>
          </cell>
          <cell r="B11137" t="str">
            <v>ANTEPROJETO DE IMPLANTAÇÃO DE EDIFICAÇÃO PADRÃO COM ÁREA DE PROJEÇÃO &gt; 3.000 M2</v>
          </cell>
          <cell r="C11137" t="str">
            <v>un</v>
          </cell>
          <cell r="D11137">
            <v>7642.05</v>
          </cell>
        </row>
        <row r="11138">
          <cell r="A11138" t="str">
            <v>CO-27420</v>
          </cell>
          <cell r="B11138" t="str">
            <v>ANTEPROJETO DE IMPLANTAÇÃO DE EDIFICAÇÃO PADRÃO COM 1.500 &lt; ÁREA DE PROJEÇÃO &lt;= 3.000 M2</v>
          </cell>
          <cell r="C11138" t="str">
            <v>un</v>
          </cell>
          <cell r="D11138">
            <v>5827.27</v>
          </cell>
        </row>
        <row r="11139">
          <cell r="A11139" t="str">
            <v>CO-27419</v>
          </cell>
          <cell r="B11139" t="str">
            <v>ANTEPROJETO DE IMPLANTAÇÃO DE EDIFICAÇÃO PADRÃO COM 600 M2 &lt; ÁREA DE PROJEÇÃO = 1.500 M2</v>
          </cell>
          <cell r="C11139" t="str">
            <v>un</v>
          </cell>
          <cell r="D11139">
            <v>2920.87</v>
          </cell>
        </row>
        <row r="11140">
          <cell r="A11140" t="str">
            <v>CO-27493</v>
          </cell>
          <cell r="B11140" t="str">
            <v>COMPATIBILIZAÇÃO DE PROJETOS COM ACIMA DE 1000.000 M2</v>
          </cell>
          <cell r="C11140" t="str">
            <v>m2</v>
          </cell>
          <cell r="D11140">
            <v>0.5</v>
          </cell>
        </row>
        <row r="11141">
          <cell r="A11141" t="str">
            <v>CO-27487</v>
          </cell>
          <cell r="B11141" t="str">
            <v>COMPATIBILIZAÇÃO DE PROJETOS COM ÁREA ATÉ 10.000 M2</v>
          </cell>
          <cell r="C11141" t="str">
            <v>m2</v>
          </cell>
          <cell r="D11141">
            <v>1.88</v>
          </cell>
        </row>
        <row r="11142">
          <cell r="A11142" t="str">
            <v>CO-27488</v>
          </cell>
          <cell r="B11142" t="str">
            <v>COMPATIBILIZAÇÃO DE PROJETOS COM ÁREA DE 10.001 M2 ATÉ 20.000 M2</v>
          </cell>
          <cell r="C11142" t="str">
            <v>m2</v>
          </cell>
          <cell r="D11142">
            <v>1.66</v>
          </cell>
        </row>
        <row r="11143">
          <cell r="A11143" t="str">
            <v>CO-27489</v>
          </cell>
          <cell r="B11143" t="str">
            <v>COMPATIBILIZAÇÃO DE PROJETOS COM ÁREA DE 20.001 M2 ATÉ 40.000 M2</v>
          </cell>
          <cell r="C11143" t="str">
            <v>m2</v>
          </cell>
          <cell r="D11143">
            <v>1.42</v>
          </cell>
        </row>
        <row r="11144">
          <cell r="A11144" t="str">
            <v>CO-27490</v>
          </cell>
          <cell r="B11144" t="str">
            <v>COMPATIBILIZAÇÃO DE PROJETOS COM ÁREA DE 40.001 M2 ATÉ 60.000 M2</v>
          </cell>
          <cell r="C11144" t="str">
            <v>m2</v>
          </cell>
          <cell r="D11144">
            <v>1.2</v>
          </cell>
        </row>
        <row r="11145">
          <cell r="A11145" t="str">
            <v>CO-27491</v>
          </cell>
          <cell r="B11145" t="str">
            <v>COMPATIBILIZAÇÃO DE PROJETOS COM ÁREA DE 60.001 M2 ATÉ 80.000 M2</v>
          </cell>
          <cell r="C11145" t="str">
            <v>m2</v>
          </cell>
          <cell r="D11145">
            <v>0.97</v>
          </cell>
        </row>
        <row r="11146">
          <cell r="A11146" t="str">
            <v>CO-27492</v>
          </cell>
          <cell r="B11146" t="str">
            <v>COMPATIBILIZAÇÃO DE PROJETOS COM ÁREA DE 80.001 M2 ATÉ 1000.000 M2</v>
          </cell>
          <cell r="C11146" t="str">
            <v>m2</v>
          </cell>
          <cell r="D11146">
            <v>0.74</v>
          </cell>
        </row>
        <row r="11147">
          <cell r="A11147" t="str">
            <v>CO-27494</v>
          </cell>
          <cell r="B11147" t="str">
            <v>COORDENAÇÃO DE PROJETOS</v>
          </cell>
          <cell r="C11147" t="str">
            <v>%</v>
          </cell>
          <cell r="D11147">
            <v>6</v>
          </cell>
        </row>
        <row r="11148">
          <cell r="A11148" t="str">
            <v>CO-27486</v>
          </cell>
          <cell r="B11148" t="str">
            <v>DESENHO DE CADASTRO DE CONSTRUÇÕES EXISTENTES</v>
          </cell>
          <cell r="C11148" t="str">
            <v>PR A1</v>
          </cell>
          <cell r="D11148">
            <v>450.73</v>
          </cell>
        </row>
        <row r="11149">
          <cell r="A11149" t="str">
            <v>CO-27470</v>
          </cell>
          <cell r="B11149" t="str">
            <v>DESENHO E CÓPIA DE PROJETOS</v>
          </cell>
          <cell r="C11149" t="str">
            <v>PR A1</v>
          </cell>
          <cell r="D11149">
            <v>323.48</v>
          </cell>
        </row>
        <row r="11150">
          <cell r="A11150" t="str">
            <v>CO-27423</v>
          </cell>
          <cell r="B11150" t="str">
            <v>DESENVOLVIMENTO E DETALHAMENTO DE PROJETO ARQUITETÔNICO</v>
          </cell>
          <cell r="C11150" t="str">
            <v>PR A1</v>
          </cell>
          <cell r="D11150">
            <v>543.27</v>
          </cell>
        </row>
        <row r="11151">
          <cell r="A11151" t="str">
            <v>CO-27482</v>
          </cell>
          <cell r="B11151" t="str">
            <v>DESENVOLVIMENTO E DETALHAMENTO DE PROJETOS COMPLEMENTARES</v>
          </cell>
          <cell r="C11151" t="str">
            <v>PR A1</v>
          </cell>
          <cell r="D11151">
            <v>507.77</v>
          </cell>
        </row>
        <row r="11152">
          <cell r="A11152" t="str">
            <v>CO-27483</v>
          </cell>
          <cell r="B11152" t="str">
            <v>PERSPECTIVA COLORIDA (50X70)CM</v>
          </cell>
          <cell r="C11152" t="str">
            <v>un</v>
          </cell>
          <cell r="D11152">
            <v>1200.41</v>
          </cell>
        </row>
        <row r="11153">
          <cell r="A11153" t="str">
            <v>CO-27485</v>
          </cell>
          <cell r="B11153" t="str">
            <v>PLANTA HUMANIZADA COLORIDA (50X70)CM</v>
          </cell>
          <cell r="C11153" t="str">
            <v>PR A1</v>
          </cell>
          <cell r="D11153">
            <v>770.58</v>
          </cell>
        </row>
        <row r="11154">
          <cell r="A11154" t="str">
            <v>CO-27471</v>
          </cell>
          <cell r="B11154" t="str">
            <v>PROJETO DE LAYOUT</v>
          </cell>
          <cell r="C11154" t="str">
            <v>PR A1</v>
          </cell>
          <cell r="D11154">
            <v>723.37</v>
          </cell>
        </row>
        <row r="11155">
          <cell r="A11155" t="str">
            <v>CO-27477</v>
          </cell>
          <cell r="B11155" t="str">
            <v>PROJETO EXECUTIVO DE ACÚSTICA</v>
          </cell>
          <cell r="C11155" t="str">
            <v>PR A1</v>
          </cell>
          <cell r="D11155">
            <v>1175.23</v>
          </cell>
        </row>
        <row r="11156">
          <cell r="A11156" t="str">
            <v>CO-27478</v>
          </cell>
          <cell r="B11156" t="str">
            <v>PROJETO EXECUTIVO DE AQUECIMENTO SOLAR E REDE DE ÁGUA QUENTE</v>
          </cell>
          <cell r="C11156" t="str">
            <v>PR A1</v>
          </cell>
          <cell r="D11156">
            <v>1032.85</v>
          </cell>
        </row>
        <row r="11157">
          <cell r="A11157" t="str">
            <v>CO-27429</v>
          </cell>
          <cell r="B11157" t="str">
            <v>PROJETO EXECUTIVO DE AR CONDICIONADO/VENTILAÇÃO/CLIMATIZAÇÃO</v>
          </cell>
          <cell r="C11157" t="str">
            <v>PR A1</v>
          </cell>
          <cell r="D11157">
            <v>1399.98</v>
          </cell>
        </row>
        <row r="11158">
          <cell r="A11158" t="str">
            <v>CO-27422</v>
          </cell>
          <cell r="B11158" t="str">
            <v>PROJETO EXECUTIVO DE ARQUITETURA</v>
          </cell>
          <cell r="C11158" t="str">
            <v>PR A1</v>
          </cell>
          <cell r="D11158">
            <v>1502.25</v>
          </cell>
        </row>
        <row r="11159">
          <cell r="A11159" t="str">
            <v>CO-27432</v>
          </cell>
          <cell r="B11159" t="str">
            <v>PROJETO EXECUTIVO DE CABEAMENTO ESTRUTURADO</v>
          </cell>
          <cell r="C11159" t="str">
            <v>PR A1</v>
          </cell>
          <cell r="D11159">
            <v>1407.42</v>
          </cell>
        </row>
        <row r="11160">
          <cell r="A11160" t="str">
            <v>CO-27426</v>
          </cell>
          <cell r="B11160" t="str">
            <v>PROJETO EXECUTIVO DE DRENAGEM PLUVIAL</v>
          </cell>
          <cell r="C11160" t="str">
            <v>PR A1</v>
          </cell>
          <cell r="D11160">
            <v>1012.6</v>
          </cell>
        </row>
        <row r="11161">
          <cell r="A11161" t="str">
            <v>CO-27473</v>
          </cell>
          <cell r="B11161" t="str">
            <v>PROJETO EXECUTIVO DE ENGRADAMENTO METÁLICO</v>
          </cell>
          <cell r="C11161" t="str">
            <v>PR A1</v>
          </cell>
          <cell r="D11161">
            <v>1036.32</v>
          </cell>
        </row>
        <row r="11162">
          <cell r="A11162" t="str">
            <v>CO-27427</v>
          </cell>
          <cell r="B11162" t="str">
            <v>PROJETO EXECUTIVO DE ESTRUTURA DE CONCRETO</v>
          </cell>
          <cell r="C11162" t="str">
            <v>PR A1</v>
          </cell>
          <cell r="D11162">
            <v>1182.82</v>
          </cell>
        </row>
        <row r="11163">
          <cell r="A11163" t="str">
            <v>CO-27428</v>
          </cell>
          <cell r="B11163" t="str">
            <v>PROJETO EXECUTIVO DE ESTRUTURA METÁLICA</v>
          </cell>
          <cell r="C11163" t="str">
            <v>PR A1</v>
          </cell>
          <cell r="D11163">
            <v>1736.24</v>
          </cell>
        </row>
        <row r="11164">
          <cell r="A11164" t="str">
            <v>CO-27480</v>
          </cell>
          <cell r="B11164" t="str">
            <v>PROJETO EXECUTIVO DE GASES MEDICINAIS</v>
          </cell>
          <cell r="C11164" t="str">
            <v>PR A1</v>
          </cell>
          <cell r="D11164">
            <v>1103.68</v>
          </cell>
        </row>
        <row r="11165">
          <cell r="A11165" t="str">
            <v>CO-27481</v>
          </cell>
          <cell r="B11165" t="str">
            <v>PROJETO EXECUTIVO DE GLP</v>
          </cell>
          <cell r="C11165" t="str">
            <v>PR A1</v>
          </cell>
          <cell r="D11165">
            <v>968.02</v>
          </cell>
        </row>
        <row r="11166">
          <cell r="A11166" t="str">
            <v>CO-27475</v>
          </cell>
          <cell r="B11166" t="str">
            <v>PROJETO EXECUTIVO DE IMPERMEABILIZAÇÃO</v>
          </cell>
          <cell r="C11166" t="str">
            <v>PR A1</v>
          </cell>
          <cell r="D11166">
            <v>1287.83</v>
          </cell>
        </row>
        <row r="11167">
          <cell r="A11167" t="str">
            <v>CO-27433</v>
          </cell>
          <cell r="B11167" t="str">
            <v>PROJETO EXECUTIVO DE INFRAESTRUTURA DE CABEAMENTO ESTRUTURADO/CFTV/ALARME/SEGURANÇA/SONORIZAÇÃO</v>
          </cell>
          <cell r="C11167" t="str">
            <v>PR A1</v>
          </cell>
          <cell r="D11167">
            <v>770.63</v>
          </cell>
        </row>
        <row r="11168">
          <cell r="A11168" t="str">
            <v>CO-27431</v>
          </cell>
          <cell r="B11168" t="str">
            <v>PROJETO EXECUTIVO DE INSTALAÇÕES ELÉTRICAS</v>
          </cell>
          <cell r="C11168" t="str">
            <v>PR A1</v>
          </cell>
          <cell r="D11168">
            <v>1399.98</v>
          </cell>
        </row>
        <row r="11169">
          <cell r="A11169" t="str">
            <v>CO-27479</v>
          </cell>
          <cell r="B11169" t="str">
            <v>PROJETO EXECUTIVO DE INSTALAÇÕES FLUIDO MECÂNICAS</v>
          </cell>
          <cell r="C11169" t="str">
            <v>PR A1</v>
          </cell>
          <cell r="D11169">
            <v>1103.68</v>
          </cell>
        </row>
        <row r="11170">
          <cell r="A11170" t="str">
            <v>CO-27430</v>
          </cell>
          <cell r="B11170" t="str">
            <v>PROJETO EXECUTIVO DE INSTALAÇÕES HIDRO SANITÁRIAS</v>
          </cell>
          <cell r="C11170" t="str">
            <v>PR A1</v>
          </cell>
          <cell r="D11170">
            <v>1348.4</v>
          </cell>
        </row>
        <row r="11171">
          <cell r="A11171" t="str">
            <v>CO-27474</v>
          </cell>
          <cell r="B11171" t="str">
            <v>PROJETO EXECUTIVO DE IRRIGAÇÃO</v>
          </cell>
          <cell r="C11171" t="str">
            <v>PR A1</v>
          </cell>
          <cell r="D11171">
            <v>1296.82</v>
          </cell>
        </row>
        <row r="11172">
          <cell r="A11172" t="str">
            <v>CO-27476</v>
          </cell>
          <cell r="B11172" t="str">
            <v>PROJETO EXECUTIVO DE PAISAGISMO</v>
          </cell>
          <cell r="C11172" t="str">
            <v>PR A1</v>
          </cell>
          <cell r="D11172">
            <v>1111.02</v>
          </cell>
        </row>
        <row r="11173">
          <cell r="A11173" t="str">
            <v>CO-27468</v>
          </cell>
          <cell r="B11173" t="str">
            <v>PROJETO EXECUTIVO DE PREVENÇÃO E COMBATE A INCÊNDIO</v>
          </cell>
          <cell r="C11173" t="str">
            <v>PR A1</v>
          </cell>
          <cell r="D11173">
            <v>1189.84</v>
          </cell>
        </row>
        <row r="11174">
          <cell r="A11174" t="str">
            <v>CO-27469</v>
          </cell>
          <cell r="B11174" t="str">
            <v>PROJETO EXECUTIVO DE PROGRAMAÇÃO VISUAL</v>
          </cell>
          <cell r="C11174" t="str">
            <v>PR A1</v>
          </cell>
          <cell r="D11174">
            <v>956.58</v>
          </cell>
        </row>
        <row r="11175">
          <cell r="A11175" t="str">
            <v>CO-27434</v>
          </cell>
          <cell r="B11175" t="str">
            <v>PROJETO EXECUTIVO DE SPDA</v>
          </cell>
          <cell r="C11175" t="str">
            <v>PR A1</v>
          </cell>
          <cell r="D11175">
            <v>1018.44</v>
          </cell>
        </row>
        <row r="11176">
          <cell r="A11176" t="str">
            <v>CO-27424</v>
          </cell>
          <cell r="B11176" t="str">
            <v>PROJETO EXECUTIVO DE TERRAPLENAGEM - PLANTA</v>
          </cell>
          <cell r="C11176" t="str">
            <v>PR A1</v>
          </cell>
          <cell r="D11176">
            <v>908.98</v>
          </cell>
        </row>
        <row r="11177">
          <cell r="A11177" t="str">
            <v>CO-27425</v>
          </cell>
          <cell r="B11177" t="str">
            <v>PROJETO EXECUTIVO DE TERRAPLENAGEM - SEÇÕES</v>
          </cell>
          <cell r="C11177" t="str">
            <v>PR A1</v>
          </cell>
          <cell r="D11177">
            <v>456.86</v>
          </cell>
        </row>
        <row r="11178">
          <cell r="A11178" t="str">
            <v>CO-27472</v>
          </cell>
          <cell r="B11178" t="str">
            <v>PROJETO EXECUTIVO LUMINOTÉCNICO</v>
          </cell>
          <cell r="C11178" t="str">
            <v>PR A1</v>
          </cell>
          <cell r="D11178">
            <v>576.71</v>
          </cell>
        </row>
        <row r="11179">
          <cell r="A11179" t="str">
            <v>CO-27484</v>
          </cell>
          <cell r="B11179" t="str">
            <v>VISTA TRATADA COLORIDA (50X70)CM</v>
          </cell>
          <cell r="C11179" t="str">
            <v>PR A1</v>
          </cell>
          <cell r="D11179">
            <v>770.58</v>
          </cell>
        </row>
        <row r="11180">
          <cell r="A11180" t="str">
            <v>CO-27499</v>
          </cell>
          <cell r="B11180" t="str">
            <v>DESLOCAMENTO INTERMUNICIPAL</v>
          </cell>
          <cell r="C11180" t="str">
            <v>km</v>
          </cell>
          <cell r="D11180">
            <v>1.53</v>
          </cell>
        </row>
        <row r="11181">
          <cell r="A11181" t="str">
            <v>CO-27498</v>
          </cell>
          <cell r="B11181" t="str">
            <v>TÉCNICO DE NÍVEL MÉDIO</v>
          </cell>
          <cell r="C11181" t="str">
            <v>hora</v>
          </cell>
          <cell r="D11181">
            <v>25.79</v>
          </cell>
        </row>
        <row r="11182">
          <cell r="A11182" t="str">
            <v>CO-27497</v>
          </cell>
          <cell r="B11182" t="str">
            <v>TÉCNICO DE NÍVEL SUPERIOR</v>
          </cell>
          <cell r="C11182" t="str">
            <v>hora</v>
          </cell>
          <cell r="D11182">
            <v>84.49</v>
          </cell>
        </row>
        <row r="11183">
          <cell r="A11183" t="str">
            <v>CO-27379</v>
          </cell>
          <cell r="B11183" t="str">
            <v>COMO CONSTRUÍDO ("AS BUILT") DE PROJETOS COM  ACIMA DE 1000.000 M2</v>
          </cell>
          <cell r="C11183" t="str">
            <v>m2</v>
          </cell>
          <cell r="D11183">
            <v>0.18</v>
          </cell>
        </row>
        <row r="11184">
          <cell r="A11184" t="str">
            <v>CO-27389</v>
          </cell>
          <cell r="B11184" t="str">
            <v>COMO CONSTRUÍDO ("AS BUILT") DE PROJETOS COM ÁREA ATÉ 10.000 M2</v>
          </cell>
          <cell r="C11184" t="str">
            <v>m2</v>
          </cell>
          <cell r="D11184">
            <v>0.67</v>
          </cell>
        </row>
        <row r="11185">
          <cell r="A11185" t="str">
            <v>CO-27387</v>
          </cell>
          <cell r="B11185" t="str">
            <v>COMO CONSTRUÍDO ("AS BUILT") DE PROJETOS COM ÁREA DE 10.001 M2 ATÉ 20.000 M2</v>
          </cell>
          <cell r="C11185" t="str">
            <v>m2</v>
          </cell>
          <cell r="D11185">
            <v>0.58</v>
          </cell>
        </row>
        <row r="11186">
          <cell r="A11186" t="str">
            <v>CO-27386</v>
          </cell>
          <cell r="B11186" t="str">
            <v>COMO CONSTRUÍDO ("AS BUILT") DE PROJETOS COM ÁREA DE 20.001 M2 ATÉ 40.000 M2</v>
          </cell>
          <cell r="C11186" t="str">
            <v>m2</v>
          </cell>
          <cell r="D11186">
            <v>0.5</v>
          </cell>
        </row>
        <row r="11187">
          <cell r="A11187" t="str">
            <v>CO-27384</v>
          </cell>
          <cell r="B11187" t="str">
            <v>COMO CONSTRUÍDO ("AS BUILT") DE PROJETOS COM ÁREA DE 40.001 M2 ATÉ 60.000 M2</v>
          </cell>
          <cell r="C11187" t="str">
            <v>m2</v>
          </cell>
          <cell r="D11187">
            <v>0.42</v>
          </cell>
        </row>
        <row r="11188">
          <cell r="A11188" t="str">
            <v>CO-27383</v>
          </cell>
          <cell r="B11188" t="str">
            <v>COMO CONSTRUÍDO ("AS BUILT") DE PROJETOS COM ÁREA DE 60.001 M2 ATÉ 80.000 M2</v>
          </cell>
          <cell r="C11188" t="str">
            <v>m2</v>
          </cell>
          <cell r="D11188">
            <v>0.34</v>
          </cell>
        </row>
        <row r="11189">
          <cell r="A11189" t="str">
            <v>CO-27381</v>
          </cell>
          <cell r="B11189" t="str">
            <v>COMO CONSTRUÍDO ("AS BUILT") DE PROJETOS COM ÁREA DE 80.001 M2 ATÉ 1000.000 M2</v>
          </cell>
          <cell r="C11189" t="str">
            <v>m2</v>
          </cell>
          <cell r="D11189">
            <v>0.26</v>
          </cell>
        </row>
        <row r="11190">
          <cell r="A11190" t="str">
            <v>CO-27439</v>
          </cell>
          <cell r="B11190" t="str">
            <v>ESPECIFICAÇÃO DOS MATERIAIS COM MEMORIAL DESCRITIVO  PARA OBRAS DE INFRAESTRUTURA</v>
          </cell>
          <cell r="C11190" t="str">
            <v>m2</v>
          </cell>
          <cell r="D11190">
            <v>0.05</v>
          </cell>
        </row>
        <row r="11191">
          <cell r="A11191" t="str">
            <v>CO-27454</v>
          </cell>
          <cell r="B11191" t="str">
            <v>ESPECIFICAÇÃO DOS MATERIAIS COM MEMORIAL DESCRITIVO DE CADA AMBIENTE E EQUIPAMENTOS PARA CONSTRUÇÕES NOVAS - ÁREA ACIMA DE 10.000 M2</v>
          </cell>
          <cell r="C11191" t="str">
            <v>m2</v>
          </cell>
          <cell r="D11191">
            <v>0.4</v>
          </cell>
        </row>
        <row r="11192">
          <cell r="A11192" t="str">
            <v>CO-27460</v>
          </cell>
          <cell r="B11192" t="str">
            <v>ESPECIFICAÇÃO DOS MATERIAIS COM MEMORIAL DESCRITIVO DE CADA AMBIENTE E EQUIPAMENTOS PARA CONSTRUÇÕES NOVAS - ÁREA ATÉ 1.000 M2</v>
          </cell>
          <cell r="C11192" t="str">
            <v>m2</v>
          </cell>
          <cell r="D11192">
            <v>1.64</v>
          </cell>
        </row>
        <row r="11193">
          <cell r="A11193" t="str">
            <v>CO-27459</v>
          </cell>
          <cell r="B11193" t="str">
            <v>ESPECIFICAÇÃO DOS MATERIAIS COM MEMORIAL DESCRITIVO DE CADA AMBIENTE E EQUIPAMENTOS PARA CONSTRUÇÕES NOVAS - ÁREA DE 1.001 M2 A 2.000 M2</v>
          </cell>
          <cell r="C11193" t="str">
            <v>m2</v>
          </cell>
          <cell r="D11193">
            <v>1.44</v>
          </cell>
        </row>
        <row r="11194">
          <cell r="A11194" t="str">
            <v>CO-27458</v>
          </cell>
          <cell r="B11194" t="str">
            <v>ESPECIFICAÇÃO DOS MATERIAIS COM MEMORIAL DESCRITIVO DE CADA AMBIENTE E EQUIPAMENTOS PARA CONSTRUÇÕES NOVAS - ÁREA DE 2.001 M2 A 4.000 M2</v>
          </cell>
          <cell r="C11194" t="str">
            <v>m2</v>
          </cell>
          <cell r="D11194">
            <v>1.23</v>
          </cell>
        </row>
        <row r="11195">
          <cell r="A11195" t="str">
            <v>CO-27457</v>
          </cell>
          <cell r="B11195" t="str">
            <v>ESPECIFICAÇÃO DOS MATERIAIS COM MEMORIAL DESCRITIVO DE CADA AMBIENTE E EQUIPAMENTOS PARA CONSTRUÇÕES NOVAS - ÁREA DE 4.001 M2 A 6.000 M2</v>
          </cell>
          <cell r="C11195" t="str">
            <v>m2</v>
          </cell>
          <cell r="D11195">
            <v>1.02</v>
          </cell>
        </row>
        <row r="11196">
          <cell r="A11196" t="str">
            <v>CO-27456</v>
          </cell>
          <cell r="B11196" t="str">
            <v>ESPECIFICAÇÃO DOS MATERIAIS COM MEMORIAL DESCRITIVO DE CADA AMBIENTE E EQUIPAMENTOS PARA CONSTRUÇÕES NOVAS - ÁREA DE 6.001 M2 A 8.000 M2</v>
          </cell>
          <cell r="C11196" t="str">
            <v>m2</v>
          </cell>
          <cell r="D11196">
            <v>0.81</v>
          </cell>
        </row>
        <row r="11197">
          <cell r="A11197" t="str">
            <v>CO-27455</v>
          </cell>
          <cell r="B11197" t="str">
            <v>ESPECIFICAÇÃO DOS MATERIAIS COM MEMORIAL DESCRITIVO DE CADA AMBIENTE E EQUIPAMENTOS PARA CONSTRUÇÕES NOVAS - ÁREA DE 8.001 M2 A 10.000 M2</v>
          </cell>
          <cell r="C11197" t="str">
            <v>m2</v>
          </cell>
          <cell r="D11197">
            <v>0.61</v>
          </cell>
        </row>
        <row r="11198">
          <cell r="A11198" t="str">
            <v>CO-27461</v>
          </cell>
          <cell r="B11198" t="str">
            <v>ESPECIFICAÇÃO DOS MATERIAIS COM MEMORIAL DESCRITIVO DE CADA AMBIENTE E EQUIPAMENTOS PARA PROJETOS DE IMPLANTAÇÃO DE EDIFICAÇÃO - ÁREA ACIMA DE 16.000 M2</v>
          </cell>
          <cell r="C11198" t="str">
            <v>m2</v>
          </cell>
          <cell r="D11198">
            <v>0.05</v>
          </cell>
        </row>
        <row r="11199">
          <cell r="A11199" t="str">
            <v>CO-27463</v>
          </cell>
          <cell r="B11199" t="str">
            <v>ESPECIFICAÇÃO DOS MATERIAIS COM MEMORIAL DESCRITIVO DE CADA AMBIENTE E EQUIPAMENTOS PARA PROJETOS DE IMPLANTAÇÃO DE EDIFICAÇÃO - ÁREA DE 11.001 M2 ATÉ 13.000 M2</v>
          </cell>
          <cell r="C11199" t="str">
            <v>m2</v>
          </cell>
          <cell r="D11199">
            <v>0.09</v>
          </cell>
        </row>
        <row r="11200">
          <cell r="A11200" t="str">
            <v>CO-27462</v>
          </cell>
          <cell r="B11200" t="str">
            <v>ESPECIFICAÇÃO DOS MATERIAIS COM MEMORIAL DESCRITIVO DE CADA AMBIENTE E EQUIPAMENTOS PARA PROJETOS DE IMPLANTAÇÃO DE EDIFICAÇÃO - ÁREA DE 13.001 M2 ATÉ 16.000 M2</v>
          </cell>
          <cell r="C11200" t="str">
            <v>m2</v>
          </cell>
          <cell r="D11200">
            <v>0.07</v>
          </cell>
        </row>
        <row r="11201">
          <cell r="A11201" t="str">
            <v>CO-27466</v>
          </cell>
          <cell r="B11201" t="str">
            <v>ESPECIFICAÇÃO DOS MATERIAIS COM MEMORIAL DESCRITIVO DE CADA AMBIENTE E EQUIPAMENTOS PARA PROJETOS DE IMPLANTAÇÃO DE EDIFICAÇÃO - ÁREA DE 6.001 M2 ATÉ 7.000 M2</v>
          </cell>
          <cell r="C11201" t="str">
            <v>m2</v>
          </cell>
          <cell r="D11201">
            <v>0.15</v>
          </cell>
        </row>
        <row r="11202">
          <cell r="A11202" t="str">
            <v>CO-27465</v>
          </cell>
          <cell r="B11202" t="str">
            <v>ESPECIFICAÇÃO DOS MATERIAIS COM MEMORIAL DESCRITIVO DE CADA AMBIENTE E EQUIPAMENTOS PARA PROJETOS DE IMPLANTAÇÃO DE EDIFICAÇÃO - ÁREA DE 7.001 M2 ATÉ 9.000 M2</v>
          </cell>
          <cell r="C11202" t="str">
            <v>m2</v>
          </cell>
          <cell r="D11202">
            <v>0.13</v>
          </cell>
        </row>
        <row r="11203">
          <cell r="A11203" t="str">
            <v>CO-27464</v>
          </cell>
          <cell r="B11203" t="str">
            <v>ESPECIFICAÇÃO DOS MATERIAIS COM MEMORIAL DESCRITIVO DE CADA AMBIENTE E EQUIPAMENTOS PARA PROJETOS DE IMPLANTAÇÃO DE EDIFICAÇÃO - ÁREA DE 9.001 M2 ATÉ 11.000 M2</v>
          </cell>
          <cell r="C11203" t="str">
            <v>m2</v>
          </cell>
          <cell r="D11203">
            <v>0.11</v>
          </cell>
        </row>
        <row r="11204">
          <cell r="A11204" t="str">
            <v>CO-27467</v>
          </cell>
          <cell r="B11204" t="str">
            <v>ESPECIFICAÇÃO DOS MATERIAIS COM MEMORIAL DESCRITIVO DE CADA AMBIENTE E EQUIPAMENTOS PARA PROJETOS DE IMPLANTAÇÃO DE EDIFICAÇÃO ÁREA ATÉ 6.000 M2</v>
          </cell>
          <cell r="C11204" t="str">
            <v>m2</v>
          </cell>
          <cell r="D11204">
            <v>0.17</v>
          </cell>
        </row>
        <row r="11205">
          <cell r="A11205" t="str">
            <v>CO-27447</v>
          </cell>
          <cell r="B11205" t="str">
            <v>ESPECIFICAÇÃO DOS MATERIAIS COM MEMORIAL DESCRITIVO DE CADA AMBIENTE E EQUIPAMENTOS PARA REFORMA E/OU AMPLIAÇÃO DE EDIFICAÇÕES EXISTENTES - ÁREA ACIMA DE 10.000 M2</v>
          </cell>
          <cell r="C11205" t="str">
            <v>m2</v>
          </cell>
          <cell r="D11205">
            <v>0.34</v>
          </cell>
        </row>
        <row r="11206">
          <cell r="A11206" t="str">
            <v>CO-27452</v>
          </cell>
          <cell r="B11206" t="str">
            <v>ESPECIFICAÇÃO DOS MATERIAIS COM MEMORIAL DESCRITIVO DE CADA AMBIENTE E EQUIPAMENTOS PARA REFORMA E/OU AMPLIAÇÃO DE EDIFICAÇÕES EXISTENTES - ÁREA DE 1.001 M2 A 2.000 M2</v>
          </cell>
          <cell r="C11206" t="str">
            <v>m2</v>
          </cell>
          <cell r="D11206">
            <v>1.19</v>
          </cell>
        </row>
        <row r="11207">
          <cell r="A11207" t="str">
            <v>CO-27451</v>
          </cell>
          <cell r="B11207" t="str">
            <v>ESPECIFICAÇÃO DOS MATERIAIS COM MEMORIAL DESCRITIVO DE CADA AMBIENTE E EQUIPAMENTOS PARA REFORMA E/OU AMPLIAÇÃO DE EDIFICAÇÕES EXISTENTES - ÁREA DE 2.001 M2 A 4.000 M2</v>
          </cell>
          <cell r="C11207" t="str">
            <v>m2</v>
          </cell>
          <cell r="D11207">
            <v>1</v>
          </cell>
        </row>
        <row r="11208">
          <cell r="A11208" t="str">
            <v>CO-27450</v>
          </cell>
          <cell r="B11208" t="str">
            <v>ESPECIFICAÇÃO DOS MATERIAIS COM MEMORIAL DESCRITIVO DE CADA AMBIENTE E EQUIPAMENTOS PARA REFORMA E/OU AMPLIAÇÃO DE EDIFICAÇÕES EXISTENTES - ÁREA DE 4.001 M2 A 6.000 M2</v>
          </cell>
          <cell r="C11208" t="str">
            <v>m2</v>
          </cell>
          <cell r="D11208">
            <v>0.84</v>
          </cell>
        </row>
        <row r="11209">
          <cell r="A11209" t="str">
            <v>CO-27449</v>
          </cell>
          <cell r="B11209" t="str">
            <v>ESPECIFICAÇÃO DOS MATERIAIS COM MEMORIAL DESCRITIVO DE CADA AMBIENTE E EQUIPAMENTOS PARA REFORMA E/OU AMPLIAÇÃO DE EDIFICAÇÕES EXISTENTES - ÁREA DE 6.001 M2 A 8.000 M2</v>
          </cell>
          <cell r="C11209" t="str">
            <v>m2</v>
          </cell>
          <cell r="D11209">
            <v>0.68</v>
          </cell>
        </row>
        <row r="11210">
          <cell r="A11210" t="str">
            <v>CO-27448</v>
          </cell>
          <cell r="B11210" t="str">
            <v>ESPECIFICAÇÃO DOS MATERIAIS COM MEMORIAL DESCRITIVO DE CADA AMBIENTE E EQUIPAMENTOS PARA REFORMA E/OU AMPLIAÇÃO DE EDIFICAÇÕES EXISTENTES - ÁREA DE 8.001 M2 A 10.000 M2</v>
          </cell>
          <cell r="C11210" t="str">
            <v>m2</v>
          </cell>
          <cell r="D11210">
            <v>0.51</v>
          </cell>
        </row>
        <row r="11211">
          <cell r="A11211" t="str">
            <v>CO-27453</v>
          </cell>
          <cell r="B11211" t="str">
            <v>ESPECIFICAÇÃO DOS MATERIAIS COM MEMORIAL DESCRITIVO DE CADA AMBIENTE E EQUIPAMENTOS PARA REFORMA E/OU AMPLIAÇÃO DE EDIFICAÇÕES EXISTENTES- ÁREA ATÉ 1.000 M2</v>
          </cell>
          <cell r="C11211" t="str">
            <v>m2</v>
          </cell>
          <cell r="D11211">
            <v>1.34</v>
          </cell>
        </row>
        <row r="11212">
          <cell r="A11212" t="str">
            <v>CO-27440</v>
          </cell>
          <cell r="B11212" t="str">
            <v>ESPECIFICAÇÃO DOS MATERIAIS COM MEMORIAL DESCRITIVO DE CADA AMBIENTE E EQUIPAMENTOS PARA REFORMA E/OU AMPLIAÇÃO DE PATRIMÔNIOS HISTÓRICOS - ÁREA ACIMA DE 10.000 M2</v>
          </cell>
          <cell r="C11212" t="str">
            <v>m2</v>
          </cell>
          <cell r="D11212">
            <v>0.51</v>
          </cell>
        </row>
        <row r="11213">
          <cell r="A11213" t="str">
            <v>CO-27446</v>
          </cell>
          <cell r="B11213" t="str">
            <v>ESPECIFICAÇÃO DOS MATERIAIS COM MEMORIAL DESCRITIVO DE CADA AMBIENTE E EQUIPAMENTOS PARA REFORMA E/OU AMPLIAÇÃO DE PATRIMÔNIOS HISTÓRICOS - ÁREA ATÉ 1.000 M2</v>
          </cell>
          <cell r="C11213" t="str">
            <v>m2</v>
          </cell>
          <cell r="D11213">
            <v>2.02</v>
          </cell>
        </row>
        <row r="11214">
          <cell r="A11214" t="str">
            <v>CO-27445</v>
          </cell>
          <cell r="B11214" t="str">
            <v>ESPECIFICAÇÃO DOS MATERIAIS COM MEMORIAL DESCRITIVO DE CADA AMBIENTE E EQUIPAMENTOS PARA REFORMA E/OU AMPLIAÇÃO DE PATRIMÔNIOS HISTÓRICOS - ÁREA DE 1.001 M2 A 2.000 M2</v>
          </cell>
          <cell r="C11214" t="str">
            <v>m2</v>
          </cell>
          <cell r="D11214">
            <v>1.75</v>
          </cell>
        </row>
        <row r="11215">
          <cell r="A11215" t="str">
            <v>CO-27444</v>
          </cell>
          <cell r="B11215" t="str">
            <v>ESPECIFICAÇÃO DOS MATERIAIS COM MEMORIAL DESCRITIVO DE CADA AMBIENTE E EQUIPAMENTOS PARA REFORMA E/OU AMPLIAÇÃO DE PATRIMÔNIOS HISTÓRICOS - ÁREA DE 2.001 M2 A 4.000 M2</v>
          </cell>
          <cell r="C11215" t="str">
            <v>m2</v>
          </cell>
          <cell r="D11215">
            <v>1.5</v>
          </cell>
        </row>
        <row r="11216">
          <cell r="A11216" t="str">
            <v>CO-27443</v>
          </cell>
          <cell r="B11216" t="str">
            <v>ESPECIFICAÇÃO DOS MATERIAIS COM MEMORIAL DESCRITIVO DE CADA AMBIENTE E EQUIPAMENTOS PARA REFORMA E/OU AMPLIAÇÃO DE PATRIMÔNIOS HISTÓRICOS - ÁREA DE 4.001 M2 A 6.000 M2</v>
          </cell>
          <cell r="C11216" t="str">
            <v>m2</v>
          </cell>
          <cell r="D11216">
            <v>1.26</v>
          </cell>
        </row>
        <row r="11217">
          <cell r="A11217" t="str">
            <v>CO-27442</v>
          </cell>
          <cell r="B11217" t="str">
            <v>ESPECIFICAÇÃO DOS MATERIAIS COM MEMORIAL DESCRITIVO DE CADA AMBIENTE E EQUIPAMENTOS PARA REFORMA E/OU AMPLIAÇÃO DE PATRIMÔNIOS HISTÓRICOS - ÁREA DE 6.001 M2 A 8.000 M2</v>
          </cell>
          <cell r="C11217" t="str">
            <v>m2</v>
          </cell>
          <cell r="D11217">
            <v>1</v>
          </cell>
        </row>
        <row r="11218">
          <cell r="A11218" t="str">
            <v>CO-27441</v>
          </cell>
          <cell r="B11218" t="str">
            <v>ESPECIFICAÇÃO DOS MATERIAIS COM MEMORIAL DESCRITIVO DE CADA AMBIENTE E EQUIPAMENTOS PARA REFORMA E/OU AMPLIAÇÃO DE PATRIMÔNIOS HISTÓRICOS - ÁREA DE 8.001 M2 A 10.000 M2</v>
          </cell>
          <cell r="C11218" t="str">
            <v>m2</v>
          </cell>
          <cell r="D11218">
            <v>0.75</v>
          </cell>
        </row>
        <row r="11219">
          <cell r="A11219" t="str">
            <v>CO-27368</v>
          </cell>
          <cell r="B11219" t="str">
            <v>MANUAL DE USO, OPERAÇÃO E MANUTENÇÃO DAS EDIFICAÇÕES PARA CONSTRUÇÕES NOVAS - ÁREA ACIMA DE 10.000 M2</v>
          </cell>
          <cell r="C11219" t="str">
            <v>m2</v>
          </cell>
          <cell r="D11219">
            <v>0.12</v>
          </cell>
        </row>
        <row r="11220">
          <cell r="A11220" t="str">
            <v>CO-27377</v>
          </cell>
          <cell r="B11220" t="str">
            <v>MANUAL DE USO, OPERAÇÃO E MANUTENÇÃO DAS EDIFICAÇÕES PARA CONSTRUÇÕES NOVAS - ÁREA ATÉ 1.000 M2</v>
          </cell>
          <cell r="C11220" t="str">
            <v>m2</v>
          </cell>
          <cell r="D11220">
            <v>0.48</v>
          </cell>
        </row>
        <row r="11221">
          <cell r="A11221" t="str">
            <v>CO-27376</v>
          </cell>
          <cell r="B11221" t="str">
            <v>MANUAL DE USO, OPERAÇÃO E MANUTENÇÃO DAS EDIFICAÇÕES PARA CONSTRUÇÕES NOVAS - ÁREA DE 1.001 M2 A 2.000 M2</v>
          </cell>
          <cell r="C11221" t="str">
            <v>m2</v>
          </cell>
          <cell r="D11221">
            <v>0.43</v>
          </cell>
        </row>
        <row r="11222">
          <cell r="A11222" t="str">
            <v>CO-27374</v>
          </cell>
          <cell r="B11222" t="str">
            <v>MANUAL DE USO, OPERAÇÃO E MANUTENÇÃO DAS EDIFICAÇÕES PARA CONSTRUÇÕES NOVAS - ÁREA DE 2.001 M2 A 4.000 M2</v>
          </cell>
          <cell r="C11222" t="str">
            <v>m2</v>
          </cell>
          <cell r="D11222">
            <v>0.38</v>
          </cell>
        </row>
        <row r="11223">
          <cell r="A11223" t="str">
            <v>CO-27373</v>
          </cell>
          <cell r="B11223" t="str">
            <v>MANUAL DE USO, OPERAÇÃO E MANUTENÇÃO DAS EDIFICAÇÕES PARA CONSTRUÇÕES NOVAS - ÁREA DE 4.001 M2 A 6.000 M2</v>
          </cell>
          <cell r="C11223" t="str">
            <v>m2</v>
          </cell>
          <cell r="D11223">
            <v>0.29</v>
          </cell>
        </row>
        <row r="11224">
          <cell r="A11224" t="str">
            <v>CO-27371</v>
          </cell>
          <cell r="B11224" t="str">
            <v>MANUAL DE USO, OPERAÇÃO E MANUTENÇÃO DAS EDIFICAÇÕES PARA CONSTRUÇÕES NOVAS - ÁREA DE 6.001 M2 A 8.000 M2</v>
          </cell>
          <cell r="C11224" t="str">
            <v>m2</v>
          </cell>
          <cell r="D11224">
            <v>0.24</v>
          </cell>
        </row>
        <row r="11225">
          <cell r="A11225" t="str">
            <v>CO-27370</v>
          </cell>
          <cell r="B11225" t="str">
            <v>MANUAL DE USO, OPERAÇÃO E MANUTENÇÃO DAS EDIFICAÇÕES PARA CONSTRUÇÕES NOVAS - ÁREA DE 8.001 M2 A 10.000 M2</v>
          </cell>
          <cell r="C11225" t="str">
            <v>m2</v>
          </cell>
          <cell r="D11225">
            <v>0.19</v>
          </cell>
        </row>
        <row r="11226">
          <cell r="A11226" t="str">
            <v>CO-27349</v>
          </cell>
          <cell r="B11226" t="str">
            <v>MANUAL DE USO, OPERAÇÃO E MANUTENÇÃO DAS EDIFICAÇÕES PARA PARA REFORMA E/OU AMPLIAÇÃO DE EDIFICAÇÕES EXISTENTES - ÁREA ACIMA DE 10.000 M2</v>
          </cell>
          <cell r="C11226" t="str">
            <v>m2</v>
          </cell>
          <cell r="D11226">
            <v>0.1</v>
          </cell>
        </row>
        <row r="11227">
          <cell r="A11227" t="str">
            <v>CO-27365</v>
          </cell>
          <cell r="B11227" t="str">
            <v>MANUAL DE USO, OPERAÇÃO E MANUTENÇÃO DAS EDIFICAÇÕES PARA PARA REFORMA E/OU AMPLIAÇÃO DE EDIFICAÇÕES EXISTENTES - ÁREA DE 1.001 M2 A 2.000 M2</v>
          </cell>
          <cell r="C11227" t="str">
            <v>m2</v>
          </cell>
          <cell r="D11227">
            <v>0.35</v>
          </cell>
        </row>
        <row r="11228">
          <cell r="A11228" t="str">
            <v>CO-27364</v>
          </cell>
          <cell r="B11228" t="str">
            <v>MANUAL DE USO, OPERAÇÃO E MANUTENÇÃO DAS EDIFICAÇÕES PARA PARA REFORMA E/OU AMPLIAÇÃO DE EDIFICAÇÕES EXISTENTES - ÁREA DE 2.001 M2 A 4.000 M2</v>
          </cell>
          <cell r="C11228" t="str">
            <v>m2</v>
          </cell>
          <cell r="D11228">
            <v>0.31</v>
          </cell>
        </row>
        <row r="11229">
          <cell r="A11229" t="str">
            <v>CO-27362</v>
          </cell>
          <cell r="B11229" t="str">
            <v>MANUAL DE USO, OPERAÇÃO E MANUTENÇÃO DAS EDIFICAÇÕES PARA PARA REFORMA E/OU AMPLIAÇÃO DE EDIFICAÇÕES EXISTENTES - ÁREA DE 4.001 M2 A 6.000 M2</v>
          </cell>
          <cell r="C11229" t="str">
            <v>m2</v>
          </cell>
          <cell r="D11229">
            <v>0.24</v>
          </cell>
        </row>
        <row r="11230">
          <cell r="A11230" t="str">
            <v>CO-27359</v>
          </cell>
          <cell r="B11230" t="str">
            <v>MANUAL DE USO, OPERAÇÃO E MANUTENÇÃO DAS EDIFICAÇÕES PARA PARA REFORMA E/OU AMPLIAÇÃO DE EDIFICAÇÕES EXISTENTES - ÁREA DE 6.001 M2 A 8.000 M2</v>
          </cell>
          <cell r="C11230" t="str">
            <v>m2</v>
          </cell>
          <cell r="D11230">
            <v>0.19</v>
          </cell>
        </row>
        <row r="11231">
          <cell r="A11231" t="str">
            <v>CO-27353</v>
          </cell>
          <cell r="B11231" t="str">
            <v>MANUAL DE USO, OPERAÇÃO E MANUTENÇÃO DAS EDIFICAÇÕES PARA PARA REFORMA E/OU AMPLIAÇÃO DE EDIFICAÇÕES EXISTENTES - ÁREA DE 8.001 M2 A 10.000 M2</v>
          </cell>
          <cell r="C11231" t="str">
            <v>m2</v>
          </cell>
          <cell r="D11231">
            <v>0.16</v>
          </cell>
        </row>
        <row r="11232">
          <cell r="A11232" t="str">
            <v>CO-27366</v>
          </cell>
          <cell r="B11232" t="str">
            <v>MANUAL DE USO, OPERAÇÃO E MANUTENÇÃO DAS EDIFICAÇÕES PARA PARA REFORMA E/OU AMPLIAÇÃO DE EDIFICAÇÕES EXISTENTES- ÁREA ATÉ 1.000 M2</v>
          </cell>
          <cell r="C11232" t="str">
            <v>m2</v>
          </cell>
          <cell r="D11232">
            <v>0.41</v>
          </cell>
        </row>
        <row r="11233">
          <cell r="A11233" t="str">
            <v>CO-27336</v>
          </cell>
          <cell r="B11233" t="str">
            <v>MANUAL DE USO, OPERAÇÃO E MANUTENÇÃO DAS EDIFICAÇÕES PARA REFORMA E/OU AMPLIAÇÃO DE PATRIMÔNIOS HISTÓRICOS - ÁREA ACIMA DE 10.000 M2</v>
          </cell>
          <cell r="C11233" t="str">
            <v>m2</v>
          </cell>
          <cell r="D11233">
            <v>0.15</v>
          </cell>
        </row>
        <row r="11234">
          <cell r="A11234" t="str">
            <v>CO-27345</v>
          </cell>
          <cell r="B11234" t="str">
            <v>MANUAL DE USO, OPERAÇÃO E MANUTENÇÃO DAS EDIFICAÇÕES PARA REFORMA E/OU AMPLIAÇÃO DE PATRIMÔNIOS HISTÓRICOS - ÁREA DE 1.001 M2 A 2.000 M2
</v>
          </cell>
          <cell r="C11234" t="str">
            <v>m2</v>
          </cell>
          <cell r="D11234">
            <v>0.53</v>
          </cell>
        </row>
        <row r="11235">
          <cell r="A11235" t="str">
            <v>CO-27341</v>
          </cell>
          <cell r="B11235" t="str">
            <v>MANUAL DE USO, OPERAÇÃO E MANUTENÇÃO DAS EDIFICAÇÕES PARA REFORMA E/OU AMPLIAÇÃO DE PATRIMÔNIOS HISTÓRICOS - ÁREA DE 4.001 M2 A 6.000 M2</v>
          </cell>
          <cell r="C11235" t="str">
            <v>m2</v>
          </cell>
          <cell r="D11235">
            <v>0.38</v>
          </cell>
        </row>
        <row r="11236">
          <cell r="A11236" t="str">
            <v>CO-27340</v>
          </cell>
          <cell r="B11236" t="str">
            <v>MANUAL DE USO, OPERAÇÃO E MANUTENÇÃO DAS EDIFICAÇÕES PARA REFORMA E/OU AMPLIAÇÃO DE PATRIMÔNIOS HISTÓRICOS - ÁREA DE 6.001 M2 A 8.000 M2</v>
          </cell>
          <cell r="C11236" t="str">
            <v>m2</v>
          </cell>
          <cell r="D11236">
            <v>0.32</v>
          </cell>
        </row>
        <row r="11237">
          <cell r="A11237" t="str">
            <v>CO-27338</v>
          </cell>
          <cell r="B11237" t="str">
            <v>MANUAL DE USO, OPERAÇÃO E MANUTENÇÃO DAS EDIFICAÇÕES PARA REFORMA E/OU AMPLIAÇÃO DE PATRIMÔNIOS HISTÓRICOS - ÁREA DE 8.001 M2 A 10.000 M2</v>
          </cell>
          <cell r="C11237" t="str">
            <v>m2</v>
          </cell>
          <cell r="D11237">
            <v>0.23</v>
          </cell>
        </row>
        <row r="11238">
          <cell r="A11238" t="str">
            <v>CO-27346</v>
          </cell>
          <cell r="B11238" t="str">
            <v>MANUAL DE USO, OPERAÇÃO E MANUTENÇÃO DAS EDIFICAÇÕES PARA REFORMA E/OU AMPLIAÇÃO DE PATRIMÔNIOS HISTÓRICOS- ÁREA ATÉ 1.000 M2</v>
          </cell>
          <cell r="C11238" t="str">
            <v>m2</v>
          </cell>
          <cell r="D11238">
            <v>0.63</v>
          </cell>
        </row>
        <row r="11239">
          <cell r="A11239" t="str">
            <v>CO-27343</v>
          </cell>
          <cell r="B11239" t="str">
            <v>MANUAL DE USO, OPERAÇÃO E MANUTENÇÃO DAS EDIFICAÇÕES PARA REFORMA E/OU AMPLIAÇÃO DE PATRIMÔNIOS HISTÓRICOS- ÁREA DE 2.001 M2 A 4.000 M2</v>
          </cell>
          <cell r="C11239" t="str">
            <v>m2</v>
          </cell>
          <cell r="D11239">
            <v>0.45</v>
          </cell>
        </row>
        <row r="11240">
          <cell r="A11240" t="str">
            <v>CO-27352</v>
          </cell>
          <cell r="B11240" t="str">
            <v>CRITÉRIOS P/ PAGAMENTO DE PRANCHAS - A0</v>
          </cell>
          <cell r="C11240" t="str">
            <v>% A1</v>
          </cell>
          <cell r="D11240">
            <v>170</v>
          </cell>
        </row>
        <row r="11241">
          <cell r="A11241" t="str">
            <v>CO-27355</v>
          </cell>
          <cell r="B11241" t="str">
            <v>CRITÉRIOS P/ PAGAMENTO DE PRANCHAS - A1 ALONGADO</v>
          </cell>
          <cell r="C11241" t="str">
            <v>% A1</v>
          </cell>
          <cell r="D11241">
            <v>130</v>
          </cell>
        </row>
        <row r="11242">
          <cell r="A11242" t="str">
            <v>CO-27356</v>
          </cell>
          <cell r="B11242" t="str">
            <v>CRITÉRIOS P/ PAGAMENTO DE PRANCHAS - A2</v>
          </cell>
          <cell r="C11242" t="str">
            <v>% A1</v>
          </cell>
          <cell r="D11242">
            <v>50</v>
          </cell>
        </row>
        <row r="11243">
          <cell r="A11243" t="str">
            <v>CO-27358</v>
          </cell>
          <cell r="B11243" t="str">
            <v>CRITÉRIOS P/ PAGAMENTO DE PRANCHAS - A3</v>
          </cell>
          <cell r="C11243" t="str">
            <v>% A1</v>
          </cell>
          <cell r="D11243">
            <v>25</v>
          </cell>
        </row>
        <row r="11244">
          <cell r="A11244" t="str">
            <v>CO-28390</v>
          </cell>
          <cell r="B11244" t="str">
            <v>MOBILIZAÇÃO E DESMOBILIZAÇÃO DE EQUIPAMENTO DE SONDAGEM A PERCUSSÃO SPT (CUSTO FIXO)</v>
          </cell>
          <cell r="C11244" t="str">
            <v>un</v>
          </cell>
          <cell r="D11244">
            <v>656.84</v>
          </cell>
        </row>
        <row r="11245">
          <cell r="A11245" t="str">
            <v>CO-28389</v>
          </cell>
          <cell r="B11245" t="str">
            <v>MOBILIZAÇÃO E DESMOBILIZAÇÃO DE EQUIPAMENTO DE SONDAGEM A PERCUSSÃO SPT (CUSTO VARIÁVEL, EXCLUSIVE CUSTO FIXO)</v>
          </cell>
          <cell r="C11245" t="str">
            <v>km</v>
          </cell>
          <cell r="D11245">
            <v>2.5</v>
          </cell>
        </row>
        <row r="11246">
          <cell r="A11246" t="str">
            <v>CO-28388</v>
          </cell>
          <cell r="B11246" t="str">
            <v>SONDAGEM A PERCUSSÃO SPT DIÂMETRO 2.1/2"</v>
          </cell>
          <cell r="C11246" t="str">
            <v>m</v>
          </cell>
          <cell r="D11246">
            <v>72.5</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H221"/>
  <sheetViews>
    <sheetView view="pageBreakPreview" zoomScale="93" zoomScaleSheetLayoutView="93" workbookViewId="0" topLeftCell="A154">
      <selection activeCell="L31" sqref="L31"/>
    </sheetView>
  </sheetViews>
  <sheetFormatPr defaultColWidth="9.140625" defaultRowHeight="15"/>
  <cols>
    <col min="1" max="1" width="10.421875" style="92" customWidth="1"/>
    <col min="2" max="2" width="9.57421875" style="92" customWidth="1"/>
    <col min="3" max="3" width="10.421875" style="92" customWidth="1"/>
    <col min="4" max="4" width="73.7109375" style="238" customWidth="1"/>
    <col min="5" max="5" width="11.57421875" style="92" customWidth="1"/>
    <col min="6" max="6" width="10.421875" style="239" customWidth="1"/>
    <col min="7" max="7" width="15.28125" style="240" customWidth="1"/>
    <col min="8" max="8" width="16.8515625" style="240" customWidth="1"/>
    <col min="9" max="9" width="15.28125" style="240" customWidth="1"/>
    <col min="10" max="10" width="17.28125" style="240" customWidth="1"/>
    <col min="11" max="11" width="14.8515625" style="95" customWidth="1"/>
    <col min="12" max="12" width="16.140625" style="95" customWidth="1"/>
    <col min="13" max="13" width="11.140625" style="95" customWidth="1"/>
    <col min="14" max="14" width="9.28125" style="95" customWidth="1"/>
    <col min="15" max="15" width="9.421875" style="95" customWidth="1"/>
    <col min="16" max="1022" width="9.140625" style="95" customWidth="1"/>
  </cols>
  <sheetData>
    <row r="1" spans="1:11" ht="20.25">
      <c r="A1" s="241" t="s">
        <v>0</v>
      </c>
      <c r="B1" s="241"/>
      <c r="C1" s="241"/>
      <c r="D1" s="241"/>
      <c r="E1" s="241"/>
      <c r="F1" s="241"/>
      <c r="G1" s="241"/>
      <c r="H1" s="241"/>
      <c r="I1" s="241"/>
      <c r="J1" s="241"/>
      <c r="K1" s="292"/>
    </row>
    <row r="2" spans="1:11" ht="15" customHeight="1">
      <c r="A2" s="242" t="s">
        <v>1</v>
      </c>
      <c r="B2" s="242"/>
      <c r="C2" s="242"/>
      <c r="D2" s="242"/>
      <c r="E2" s="242"/>
      <c r="F2" s="242"/>
      <c r="G2" s="242"/>
      <c r="H2" s="242"/>
      <c r="I2" s="242"/>
      <c r="J2" s="242"/>
      <c r="K2" s="293"/>
    </row>
    <row r="3" spans="1:11" s="89" customFormat="1" ht="15" customHeight="1">
      <c r="A3" s="243" t="s">
        <v>2</v>
      </c>
      <c r="B3" s="243"/>
      <c r="C3" s="243"/>
      <c r="D3" s="243"/>
      <c r="E3" s="243"/>
      <c r="F3" s="243"/>
      <c r="G3" s="243"/>
      <c r="H3" s="243"/>
      <c r="I3" s="243"/>
      <c r="J3" s="243"/>
      <c r="K3" s="293"/>
    </row>
    <row r="4" spans="1:11" ht="15" customHeight="1">
      <c r="A4" s="243"/>
      <c r="B4" s="243"/>
      <c r="C4" s="243"/>
      <c r="D4" s="243"/>
      <c r="E4" s="243"/>
      <c r="F4" s="243"/>
      <c r="G4" s="243"/>
      <c r="H4" s="243"/>
      <c r="I4" s="243"/>
      <c r="J4" s="243"/>
      <c r="K4" s="293"/>
    </row>
    <row r="5" spans="1:11" ht="18.75">
      <c r="A5" s="10" t="s">
        <v>3</v>
      </c>
      <c r="B5" s="10"/>
      <c r="C5" s="10"/>
      <c r="D5" s="10"/>
      <c r="E5" s="10"/>
      <c r="F5" s="10"/>
      <c r="G5" s="10"/>
      <c r="H5" s="10"/>
      <c r="I5" s="10"/>
      <c r="J5" s="10"/>
      <c r="K5" s="292"/>
    </row>
    <row r="6" spans="1:11" ht="15" customHeight="1">
      <c r="A6" s="244"/>
      <c r="B6" s="245"/>
      <c r="C6" s="245"/>
      <c r="D6" s="246"/>
      <c r="E6" s="247"/>
      <c r="F6" s="7"/>
      <c r="G6" s="248"/>
      <c r="H6" s="9"/>
      <c r="I6" s="9"/>
      <c r="J6" s="294"/>
      <c r="K6" s="292"/>
    </row>
    <row r="7" spans="1:10" ht="16.5" customHeight="1">
      <c r="A7" s="249" t="s">
        <v>4</v>
      </c>
      <c r="B7" s="250" t="s">
        <v>5</v>
      </c>
      <c r="C7" s="250"/>
      <c r="D7" s="250"/>
      <c r="E7" s="250"/>
      <c r="F7" s="250"/>
      <c r="G7" s="251" t="s">
        <v>6</v>
      </c>
      <c r="H7" s="252">
        <f>BDI!G27</f>
        <v>0.3132</v>
      </c>
      <c r="I7" s="295"/>
      <c r="J7" s="296"/>
    </row>
    <row r="8" spans="1:11" s="90" customFormat="1" ht="35.85" customHeight="1">
      <c r="A8" s="249"/>
      <c r="B8" s="250"/>
      <c r="C8" s="250"/>
      <c r="D8" s="250"/>
      <c r="E8" s="250"/>
      <c r="F8" s="250"/>
      <c r="G8" s="251"/>
      <c r="H8" s="252"/>
      <c r="I8" s="297"/>
      <c r="J8" s="298"/>
      <c r="K8" s="95"/>
    </row>
    <row r="9" spans="1:11" s="90" customFormat="1" ht="15.75" customHeight="1">
      <c r="A9" s="253" t="s">
        <v>7</v>
      </c>
      <c r="B9" s="254" t="s">
        <v>8</v>
      </c>
      <c r="C9" s="254"/>
      <c r="D9" s="254"/>
      <c r="E9" s="255" t="s">
        <v>9</v>
      </c>
      <c r="F9" s="255"/>
      <c r="G9" s="256" t="s">
        <v>10</v>
      </c>
      <c r="H9" s="256"/>
      <c r="I9" s="256" t="s">
        <v>11</v>
      </c>
      <c r="J9" s="299" t="s">
        <v>12</v>
      </c>
      <c r="K9" s="95"/>
    </row>
    <row r="10" spans="1:11" s="91" customFormat="1" ht="32.25" customHeight="1">
      <c r="A10" s="257" t="s">
        <v>13</v>
      </c>
      <c r="B10" s="258" t="s">
        <v>14</v>
      </c>
      <c r="C10" s="258"/>
      <c r="D10" s="257" t="s">
        <v>15</v>
      </c>
      <c r="E10" s="259" t="s">
        <v>16</v>
      </c>
      <c r="F10" s="260" t="s">
        <v>17</v>
      </c>
      <c r="G10" s="261" t="s">
        <v>18</v>
      </c>
      <c r="H10" s="261" t="s">
        <v>19</v>
      </c>
      <c r="I10" s="261" t="s">
        <v>20</v>
      </c>
      <c r="J10" s="261" t="s">
        <v>21</v>
      </c>
      <c r="K10" s="237"/>
    </row>
    <row r="11" spans="1:10" s="91" customFormat="1" ht="19.9" customHeight="1">
      <c r="A11" s="259" t="s">
        <v>22</v>
      </c>
      <c r="B11" s="262"/>
      <c r="C11" s="262"/>
      <c r="D11" s="263" t="s">
        <v>23</v>
      </c>
      <c r="E11" s="264"/>
      <c r="F11" s="265"/>
      <c r="G11" s="266"/>
      <c r="H11" s="266"/>
      <c r="I11" s="266"/>
      <c r="J11" s="300"/>
    </row>
    <row r="12" spans="1:11" s="90" customFormat="1" ht="40.15" customHeight="1">
      <c r="A12" s="267" t="s">
        <v>24</v>
      </c>
      <c r="B12" s="268" t="s">
        <v>25</v>
      </c>
      <c r="C12" s="269" t="s">
        <v>26</v>
      </c>
      <c r="D12" s="270" t="str">
        <f>VLOOKUP($C12,'[1]Sheet'!$A$9:$M$2702,3,0)</f>
        <v>PLACA DE OBRA EM LONA IMPRESSAO DIGITAL P. SUDECAP</v>
      </c>
      <c r="E12" s="271" t="str">
        <f>VLOOKUP($C12,'[1]Sheet'!$A$9:$M$2702,12,0)</f>
        <v>M2</v>
      </c>
      <c r="F12" s="272">
        <v>6</v>
      </c>
      <c r="G12" s="240">
        <f>VLOOKUP($C12,'[1]Sheet'!$A$9:$M$2702,13,0)</f>
        <v>336.09</v>
      </c>
      <c r="H12" s="240">
        <f>ROUND($G12*(1+$H$7),2)</f>
        <v>441.35</v>
      </c>
      <c r="I12" s="240">
        <f aca="true" t="shared" si="0" ref="I12:I19">ROUND(F12*G12,2)</f>
        <v>2016.54</v>
      </c>
      <c r="J12" s="301">
        <f aca="true" t="shared" si="1" ref="J12:J19">ROUND(F12*H12,2)</f>
        <v>2648.1</v>
      </c>
      <c r="K12" s="302"/>
    </row>
    <row r="13" spans="1:11" s="90" customFormat="1" ht="28.35" customHeight="1">
      <c r="A13" s="267" t="s">
        <v>27</v>
      </c>
      <c r="B13" s="268" t="s">
        <v>25</v>
      </c>
      <c r="C13" s="269" t="s">
        <v>28</v>
      </c>
      <c r="D13" s="270" t="str">
        <f>VLOOKUP($C13,'[1]Sheet'!$A$9:$M$2702,3,0)</f>
        <v>ESCRITORIO DA FISCALIZAÇAO TIPO I</v>
      </c>
      <c r="E13" s="268" t="str">
        <f>VLOOKUP($C13,'[1]Sheet'!$A$9:$M$2702,12,0)</f>
        <v>UN</v>
      </c>
      <c r="F13" s="272">
        <v>1</v>
      </c>
      <c r="G13" s="240">
        <f>VLOOKUP($C13,'[1]Sheet'!$A$9:$M$2702,13,0)</f>
        <v>7742.2</v>
      </c>
      <c r="H13" s="240">
        <f aca="true" t="shared" si="2" ref="H13:H19">ROUND($G13*(1+$H$7),2)</f>
        <v>10167.06</v>
      </c>
      <c r="I13" s="240">
        <f t="shared" si="0"/>
        <v>7742.2</v>
      </c>
      <c r="J13" s="301">
        <f t="shared" si="1"/>
        <v>10167.06</v>
      </c>
      <c r="K13" s="302"/>
    </row>
    <row r="14" spans="1:11" s="90" customFormat="1" ht="26.1" customHeight="1">
      <c r="A14" s="267" t="s">
        <v>29</v>
      </c>
      <c r="B14" s="268" t="s">
        <v>25</v>
      </c>
      <c r="C14" s="269" t="s">
        <v>30</v>
      </c>
      <c r="D14" s="270" t="str">
        <f>VLOOKUP($C14,'[1]Sheet'!$A$9:$M$2702,3,0)</f>
        <v>VESTIARIO TIPO III</v>
      </c>
      <c r="E14" s="268" t="str">
        <f>VLOOKUP($C14,'[1]Sheet'!$A$9:$M$2702,12,0)</f>
        <v>UN</v>
      </c>
      <c r="F14" s="272">
        <v>1</v>
      </c>
      <c r="G14" s="240">
        <f>VLOOKUP($C14,'[1]Sheet'!$A$9:$M$2702,13,0)</f>
        <v>16937.46</v>
      </c>
      <c r="H14" s="240">
        <f t="shared" si="2"/>
        <v>22242.27</v>
      </c>
      <c r="I14" s="240">
        <f t="shared" si="0"/>
        <v>16937.46</v>
      </c>
      <c r="J14" s="301">
        <f t="shared" si="1"/>
        <v>22242.27</v>
      </c>
      <c r="K14" s="302"/>
    </row>
    <row r="15" spans="1:11" s="90" customFormat="1" ht="34.35" customHeight="1">
      <c r="A15" s="267" t="s">
        <v>31</v>
      </c>
      <c r="B15" s="268" t="s">
        <v>25</v>
      </c>
      <c r="C15" s="269" t="s">
        <v>32</v>
      </c>
      <c r="D15" s="270" t="str">
        <f>VLOOKUP($C15,'[1]Sheet'!$A$9:$M$2702,3,0)</f>
        <v>INSTALAÇAO SANITARIA TIPO I</v>
      </c>
      <c r="E15" s="268" t="str">
        <f>VLOOKUP($C15,'[1]Sheet'!$A$9:$M$2702,12,0)</f>
        <v>UN</v>
      </c>
      <c r="F15" s="272">
        <v>1</v>
      </c>
      <c r="G15" s="240">
        <f>VLOOKUP($C15,'[1]Sheet'!$A$9:$M$2702,13,0)</f>
        <v>6270.23</v>
      </c>
      <c r="H15" s="240">
        <f t="shared" si="2"/>
        <v>8234.07</v>
      </c>
      <c r="I15" s="240">
        <f t="shared" si="0"/>
        <v>6270.23</v>
      </c>
      <c r="J15" s="301">
        <f t="shared" si="1"/>
        <v>8234.07</v>
      </c>
      <c r="K15" s="302"/>
    </row>
    <row r="16" spans="1:11" s="90" customFormat="1" ht="19.9" customHeight="1">
      <c r="A16" s="267" t="s">
        <v>33</v>
      </c>
      <c r="B16" s="268" t="s">
        <v>25</v>
      </c>
      <c r="C16" s="269" t="s">
        <v>34</v>
      </c>
      <c r="D16" s="270" t="str">
        <f>VLOOKUP($C16,'[1]Sheet'!$A$9:$M$2702,3,0)</f>
        <v>DEPOSITO E FERRAMENTARIA TIPO I</v>
      </c>
      <c r="E16" s="268" t="str">
        <f>VLOOKUP($C16,'[1]Sheet'!$A$9:$M$2702,12,0)</f>
        <v>UN</v>
      </c>
      <c r="F16" s="272">
        <v>1</v>
      </c>
      <c r="G16" s="240">
        <f>VLOOKUP($C16,'[1]Sheet'!$A$9:$M$2702,13,0)</f>
        <v>5016.86</v>
      </c>
      <c r="H16" s="240">
        <f t="shared" si="2"/>
        <v>6588.14</v>
      </c>
      <c r="I16" s="240">
        <f t="shared" si="0"/>
        <v>5016.86</v>
      </c>
      <c r="J16" s="301">
        <f t="shared" si="1"/>
        <v>6588.14</v>
      </c>
      <c r="K16" s="302"/>
    </row>
    <row r="17" spans="1:11" ht="32.1" customHeight="1">
      <c r="A17" s="267" t="s">
        <v>35</v>
      </c>
      <c r="B17" s="268" t="s">
        <v>25</v>
      </c>
      <c r="C17" s="269" t="s">
        <v>36</v>
      </c>
      <c r="D17" s="273" t="str">
        <f>VLOOKUP($C17,'[1]Sheet'!$A$9:$M$2702,3,0)</f>
        <v>COMPENSADO 10MM FIXAÇAO ENTERRADA COM INFORME PBH</v>
      </c>
      <c r="E17" s="92" t="str">
        <f>VLOOKUP($C17,'[1]Sheet'!$A$9:$M$2702,12,0)</f>
        <v>M</v>
      </c>
      <c r="F17" s="272">
        <v>90</v>
      </c>
      <c r="G17" s="274">
        <f>VLOOKUP($C17,'[1]Sheet'!$A$9:$M$2702,13,0)</f>
        <v>99.35</v>
      </c>
      <c r="H17" s="240">
        <f t="shared" si="2"/>
        <v>130.47</v>
      </c>
      <c r="I17" s="240">
        <f t="shared" si="0"/>
        <v>8941.5</v>
      </c>
      <c r="J17" s="301">
        <f t="shared" si="1"/>
        <v>11742.3</v>
      </c>
      <c r="K17" s="302"/>
    </row>
    <row r="18" spans="1:11" ht="25.5">
      <c r="A18" s="267" t="s">
        <v>37</v>
      </c>
      <c r="B18" s="268" t="s">
        <v>25</v>
      </c>
      <c r="C18" s="269" t="s">
        <v>38</v>
      </c>
      <c r="D18" s="275" t="str">
        <f>VLOOKUP($C18,'[1]Sheet'!$A$9:$M$2702,3,0)</f>
        <v>PADRÃO CEMIG PROVISÓRIO TIPO C3, DEMANDA PROVÁVEL DE 23,1 ATÉ 27,0KW (3F+N)</v>
      </c>
      <c r="E18" s="92" t="str">
        <f>VLOOKUP($C18,'[1]Sheet'!$A$9:$M$2702,12,0)</f>
        <v>UN</v>
      </c>
      <c r="F18" s="272">
        <v>1</v>
      </c>
      <c r="G18" s="276">
        <f>VLOOKUP($C18,'[1]Sheet'!$A$9:$M$2702,13,0)</f>
        <v>796.63</v>
      </c>
      <c r="H18" s="240">
        <f t="shared" si="2"/>
        <v>1046.13</v>
      </c>
      <c r="I18" s="240">
        <f t="shared" si="0"/>
        <v>796.63</v>
      </c>
      <c r="J18" s="301">
        <f t="shared" si="1"/>
        <v>1046.13</v>
      </c>
      <c r="K18" s="302"/>
    </row>
    <row r="19" spans="1:11" ht="29.1" customHeight="1">
      <c r="A19" s="267" t="s">
        <v>39</v>
      </c>
      <c r="B19" s="268" t="s">
        <v>25</v>
      </c>
      <c r="C19" s="269" t="s">
        <v>40</v>
      </c>
      <c r="D19" s="275" t="str">
        <f>VLOOKUP($C19,'[1]Sheet'!$A$9:$M$2702,3,0)</f>
        <v>PADRAO COPASA - KIT CAVALTE METAL E REGISTRO 3/4"</v>
      </c>
      <c r="E19" s="92" t="str">
        <f>VLOOKUP($C19,'[1]Sheet'!$A$9:$M$2702,12,0)</f>
        <v>UN</v>
      </c>
      <c r="F19" s="272">
        <v>1</v>
      </c>
      <c r="G19" s="274">
        <f>VLOOKUP($C19,'[1]Sheet'!$A$9:$M$2702,13,0)</f>
        <v>442.91</v>
      </c>
      <c r="H19" s="240">
        <f t="shared" si="2"/>
        <v>581.63</v>
      </c>
      <c r="I19" s="240">
        <f t="shared" si="0"/>
        <v>442.91</v>
      </c>
      <c r="J19" s="301">
        <f t="shared" si="1"/>
        <v>581.63</v>
      </c>
      <c r="K19" s="302"/>
    </row>
    <row r="20" spans="1:11" ht="19.9" customHeight="1">
      <c r="A20" s="277"/>
      <c r="B20" s="268"/>
      <c r="C20" s="269"/>
      <c r="D20" s="278"/>
      <c r="E20" s="279"/>
      <c r="F20" s="272"/>
      <c r="G20" s="274"/>
      <c r="H20" s="280" t="s">
        <v>41</v>
      </c>
      <c r="I20" s="303">
        <f>SUM(I12:I19)</f>
        <v>48164.33</v>
      </c>
      <c r="J20" s="304">
        <f>SUM(J12:J19)</f>
        <v>63249.7</v>
      </c>
      <c r="K20" s="302"/>
    </row>
    <row r="21" spans="1:11" ht="19.9" customHeight="1">
      <c r="A21" s="259" t="s">
        <v>42</v>
      </c>
      <c r="B21" s="262"/>
      <c r="C21" s="281"/>
      <c r="D21" s="282" t="s">
        <v>43</v>
      </c>
      <c r="E21" s="264"/>
      <c r="F21" s="265"/>
      <c r="G21" s="266"/>
      <c r="H21" s="266"/>
      <c r="I21" s="266"/>
      <c r="J21" s="300"/>
      <c r="K21" s="302"/>
    </row>
    <row r="22" spans="1:11" ht="19.9" customHeight="1">
      <c r="A22" s="267" t="s">
        <v>44</v>
      </c>
      <c r="B22" s="268" t="s">
        <v>25</v>
      </c>
      <c r="C22" s="268" t="s">
        <v>45</v>
      </c>
      <c r="D22" s="270" t="str">
        <f>VLOOKUP($C22,'[1]Sheet'!$A$9:$M$2702,3,0)</f>
        <v>GABARITO</v>
      </c>
      <c r="E22" s="268" t="str">
        <f>VLOOKUP($C22,'[1]Sheet'!$A$9:$M$2702,12,0)</f>
        <v>M</v>
      </c>
      <c r="F22" s="283">
        <f>8+14+8+14</f>
        <v>44</v>
      </c>
      <c r="G22" s="240">
        <f>VLOOKUP($C22,'[1]Sheet'!$A$9:$M$2702,13,0)</f>
        <v>28.63</v>
      </c>
      <c r="H22" s="240">
        <f aca="true" t="shared" si="3" ref="H22:H27">ROUND($G22*(1+$H$7),2)</f>
        <v>37.6</v>
      </c>
      <c r="I22" s="240">
        <f>ROUND(F22*G22,2)</f>
        <v>1259.72</v>
      </c>
      <c r="J22" s="305">
        <f>ROUND(F22*H22,2)</f>
        <v>1654.4</v>
      </c>
      <c r="K22" s="302"/>
    </row>
    <row r="23" spans="1:11" ht="19.9" customHeight="1">
      <c r="A23" s="267" t="s">
        <v>46</v>
      </c>
      <c r="B23" s="268" t="s">
        <v>25</v>
      </c>
      <c r="C23" s="268" t="s">
        <v>47</v>
      </c>
      <c r="D23" s="270" t="str">
        <f>VLOOKUP($C23,'[1]Sheet'!$A$9:$M$2702,3,0)</f>
        <v>ANDAIME FACHADEIRO INCLUSIVE FORRO METALICO</v>
      </c>
      <c r="E23" s="284" t="str">
        <f>VLOOKUP($C23,'[1]Sheet'!$A$9:$M$2702,12,0)</f>
        <v>M2MES</v>
      </c>
      <c r="F23" s="283">
        <v>39.44</v>
      </c>
      <c r="G23" s="240">
        <f>VLOOKUP($C23,'[1]Sheet'!$A$9:$M$2702,13,0)</f>
        <v>11</v>
      </c>
      <c r="H23" s="240">
        <f t="shared" si="3"/>
        <v>14.45</v>
      </c>
      <c r="I23" s="240">
        <f aca="true" t="shared" si="4" ref="I23:I27">ROUND(F23*G23,2)</f>
        <v>433.84</v>
      </c>
      <c r="J23" s="305">
        <f aca="true" t="shared" si="5" ref="J23:J27">ROUND(F23*H23,2)</f>
        <v>569.91</v>
      </c>
      <c r="K23" s="302"/>
    </row>
    <row r="24" spans="1:11" ht="32.85" customHeight="1">
      <c r="A24" s="267" t="s">
        <v>48</v>
      </c>
      <c r="B24" s="268" t="s">
        <v>25</v>
      </c>
      <c r="C24" s="268" t="s">
        <v>49</v>
      </c>
      <c r="D24" s="270" t="str">
        <f>VLOOKUP($C24,'[1]Sheet'!$A$9:$M$2702,3,0)</f>
        <v>MONTAGEM DE ANDAIME FACHADEIRO</v>
      </c>
      <c r="E24" s="268" t="str">
        <f>VLOOKUP($C24,'[1]Sheet'!$A$9:$M$2702,12,0)</f>
        <v>M2</v>
      </c>
      <c r="F24" s="283">
        <f aca="true" t="shared" si="6" ref="F24:F27">F23</f>
        <v>39.44</v>
      </c>
      <c r="G24" s="240">
        <f>VLOOKUP($C24,'[1]Sheet'!$A$9:$M$2702,13,0)</f>
        <v>1.8</v>
      </c>
      <c r="H24" s="240">
        <f t="shared" si="3"/>
        <v>2.36</v>
      </c>
      <c r="I24" s="240">
        <f t="shared" si="4"/>
        <v>70.99</v>
      </c>
      <c r="J24" s="305">
        <f t="shared" si="5"/>
        <v>93.08</v>
      </c>
      <c r="K24" s="302"/>
    </row>
    <row r="25" spans="1:11" ht="19.9" customHeight="1">
      <c r="A25" s="267" t="s">
        <v>50</v>
      </c>
      <c r="B25" s="268" t="s">
        <v>25</v>
      </c>
      <c r="C25" s="268" t="s">
        <v>51</v>
      </c>
      <c r="D25" s="270" t="str">
        <f>VLOOKUP($C25,'[1]Sheet'!$A$9:$M$2702,3,0)</f>
        <v>DESMONTAGEM DE ANDAIME FACHADEIRO</v>
      </c>
      <c r="E25" s="268" t="str">
        <f>VLOOKUP($C25,'[1]Sheet'!$A$9:$M$2702,12,0)</f>
        <v>M2</v>
      </c>
      <c r="F25" s="283">
        <f t="shared" si="6"/>
        <v>39.44</v>
      </c>
      <c r="G25" s="240">
        <f>VLOOKUP($C25,'[1]Sheet'!$A$9:$M$2702,13,0)</f>
        <v>1.8</v>
      </c>
      <c r="H25" s="240">
        <f t="shared" si="3"/>
        <v>2.36</v>
      </c>
      <c r="I25" s="240">
        <f t="shared" si="4"/>
        <v>70.99</v>
      </c>
      <c r="J25" s="305">
        <f t="shared" si="5"/>
        <v>93.08</v>
      </c>
      <c r="K25" s="302"/>
    </row>
    <row r="26" spans="1:11" ht="19.9" customHeight="1">
      <c r="A26" s="267" t="s">
        <v>52</v>
      </c>
      <c r="B26" s="268" t="s">
        <v>25</v>
      </c>
      <c r="C26" s="268" t="s">
        <v>53</v>
      </c>
      <c r="D26" s="270" t="str">
        <f>VLOOKUP($C26,'[1]Sheet'!$A$9:$M$2702,3,0)</f>
        <v>ANDAIME INTERNO P/EXEC. DE ALVENARIA ALT. ATE 3,5M</v>
      </c>
      <c r="E26" s="268" t="str">
        <f>VLOOKUP($C26,'[1]Sheet'!$A$9:$M$2702,12,0)</f>
        <v>M2</v>
      </c>
      <c r="F26" s="285">
        <v>90.4075</v>
      </c>
      <c r="G26" s="240">
        <f>VLOOKUP($C26,'[1]Sheet'!$A$9:$M$2702,13,0)</f>
        <v>14.59</v>
      </c>
      <c r="H26" s="240">
        <f t="shared" si="3"/>
        <v>19.16</v>
      </c>
      <c r="I26" s="240">
        <f t="shared" si="4"/>
        <v>1319.05</v>
      </c>
      <c r="J26" s="305">
        <f t="shared" si="5"/>
        <v>1732.21</v>
      </c>
      <c r="K26" s="302"/>
    </row>
    <row r="27" spans="1:11" ht="29.1" customHeight="1">
      <c r="A27" s="267" t="s">
        <v>54</v>
      </c>
      <c r="B27" s="92" t="s">
        <v>25</v>
      </c>
      <c r="C27" s="268" t="s">
        <v>55</v>
      </c>
      <c r="D27" s="270" t="s">
        <v>56</v>
      </c>
      <c r="E27" s="268" t="str">
        <f>VLOOKUP($C27,'[1]Sheet'!$A$9:$M$2702,12,0)</f>
        <v>M2</v>
      </c>
      <c r="F27" s="285">
        <f t="shared" si="6"/>
        <v>90.4075</v>
      </c>
      <c r="G27" s="240">
        <f>VLOOKUP($C27,'[1]Sheet'!$A$9:$M$2702,13,0)</f>
        <v>15.44</v>
      </c>
      <c r="H27" s="240">
        <f t="shared" si="3"/>
        <v>20.28</v>
      </c>
      <c r="I27" s="240">
        <f t="shared" si="4"/>
        <v>1395.89</v>
      </c>
      <c r="J27" s="305">
        <f t="shared" si="5"/>
        <v>1833.46</v>
      </c>
      <c r="K27" s="302"/>
    </row>
    <row r="28" spans="1:11" ht="19.9" customHeight="1">
      <c r="A28" s="286"/>
      <c r="C28" s="268"/>
      <c r="D28" s="287"/>
      <c r="F28" s="283"/>
      <c r="H28" s="280" t="s">
        <v>41</v>
      </c>
      <c r="I28" s="303">
        <f>SUM(I22:I27)</f>
        <v>4550.48</v>
      </c>
      <c r="J28" s="306">
        <f>SUM(J22:J27)</f>
        <v>5976.14</v>
      </c>
      <c r="K28" s="302"/>
    </row>
    <row r="29" spans="1:11" ht="19.9" customHeight="1">
      <c r="A29" s="259" t="s">
        <v>57</v>
      </c>
      <c r="B29" s="262"/>
      <c r="C29" s="281"/>
      <c r="D29" s="282" t="s">
        <v>58</v>
      </c>
      <c r="E29" s="264"/>
      <c r="F29" s="265"/>
      <c r="G29" s="266"/>
      <c r="H29" s="266"/>
      <c r="I29" s="266"/>
      <c r="J29" s="300"/>
      <c r="K29" s="302"/>
    </row>
    <row r="30" spans="1:11" ht="40.15" customHeight="1">
      <c r="A30" s="267" t="s">
        <v>59</v>
      </c>
      <c r="B30" s="268" t="s">
        <v>25</v>
      </c>
      <c r="C30" s="268" t="s">
        <v>60</v>
      </c>
      <c r="D30" s="275" t="str">
        <f>VLOOKUP($C30,'[1]Sheet'!$A$9:$M$2702,3,0)</f>
        <v>DESMATAMENTO,DESTOC.E LIMPEZA,INCL.TRANSP. ATE 50M</v>
      </c>
      <c r="E30" s="92" t="str">
        <f>VLOOKUP($C30,'[1]Sheet'!$A$9:$M$2702,12,0)</f>
        <v>M2</v>
      </c>
      <c r="F30" s="283">
        <f>84*2</f>
        <v>168</v>
      </c>
      <c r="G30" s="240">
        <f>VLOOKUP($C30,'[1]Sheet'!$A$9:$M$2702,13,0)</f>
        <v>0.73</v>
      </c>
      <c r="H30" s="240">
        <f aca="true" t="shared" si="7" ref="H30:H36">ROUND($G30*(1+$H$7),2)</f>
        <v>0.96</v>
      </c>
      <c r="I30" s="240">
        <f>ROUND(F30*G30,2)</f>
        <v>122.64</v>
      </c>
      <c r="J30" s="305">
        <f>ROUND(F30*H30,2)</f>
        <v>161.28</v>
      </c>
      <c r="K30" s="302"/>
    </row>
    <row r="31" spans="1:12" ht="19.9" customHeight="1">
      <c r="A31" s="267" t="s">
        <v>61</v>
      </c>
      <c r="B31" s="268" t="s">
        <v>25</v>
      </c>
      <c r="C31" s="268" t="s">
        <v>62</v>
      </c>
      <c r="D31" s="275" t="s">
        <v>63</v>
      </c>
      <c r="E31" s="92" t="str">
        <f>VLOOKUP($C31,'[1]Sheet'!$A$9:$M$2702,12,0)</f>
        <v>M3</v>
      </c>
      <c r="F31" s="288">
        <f>((0.3*0.3*120)*5)+((0.3*0.3*1.6)*5)+((0.3*0.3*1.2)*8)</f>
        <v>55.584</v>
      </c>
      <c r="G31" s="240">
        <v>42</v>
      </c>
      <c r="H31" s="240">
        <f t="shared" si="7"/>
        <v>55.15</v>
      </c>
      <c r="I31" s="240">
        <f aca="true" t="shared" si="8" ref="I31:I36">ROUND(F31*G31,2)</f>
        <v>2334.53</v>
      </c>
      <c r="J31" s="305">
        <f aca="true" t="shared" si="9" ref="J31:J36">ROUND(F31*H31,2)</f>
        <v>3065.46</v>
      </c>
      <c r="K31" s="302"/>
      <c r="L31" s="307"/>
    </row>
    <row r="32" spans="1:12" ht="40.15" customHeight="1">
      <c r="A32" s="267" t="s">
        <v>64</v>
      </c>
      <c r="B32" s="268" t="s">
        <v>25</v>
      </c>
      <c r="C32" s="268" t="s">
        <v>65</v>
      </c>
      <c r="D32" s="275" t="s">
        <v>66</v>
      </c>
      <c r="E32" s="92" t="str">
        <f>VLOOKUP($C32,'[1]Sheet'!$A$9:$M$2702,12,0)</f>
        <v>M2</v>
      </c>
      <c r="F32" s="285">
        <f>((7.25*12.47)+(92.52))</f>
        <v>182.9275</v>
      </c>
      <c r="G32" s="240">
        <f>VLOOKUP($C32,'[1]Sheet'!$A$9:$M$2702,13,0)</f>
        <v>4.05</v>
      </c>
      <c r="H32" s="240">
        <f t="shared" si="7"/>
        <v>5.32</v>
      </c>
      <c r="I32" s="240">
        <f t="shared" si="8"/>
        <v>740.86</v>
      </c>
      <c r="J32" s="305">
        <f t="shared" si="9"/>
        <v>973.17</v>
      </c>
      <c r="K32" s="302"/>
      <c r="L32" s="307"/>
    </row>
    <row r="33" spans="1:11" ht="40.15" customHeight="1">
      <c r="A33" s="267" t="s">
        <v>67</v>
      </c>
      <c r="B33" s="268" t="s">
        <v>25</v>
      </c>
      <c r="C33" s="268" t="s">
        <v>68</v>
      </c>
      <c r="D33" s="289" t="s">
        <v>69</v>
      </c>
      <c r="E33" s="92" t="str">
        <f>VLOOKUP($C33,'[1]Sheet'!$A$9:$M$2702,12,0)</f>
        <v>M3</v>
      </c>
      <c r="F33" s="283">
        <f>92.56+29.6</f>
        <v>122.16</v>
      </c>
      <c r="G33" s="240">
        <f>VLOOKUP($C33,'[1]Sheet'!$A$9:$M$2702,13,0)</f>
        <v>19.54</v>
      </c>
      <c r="H33" s="240">
        <f t="shared" si="7"/>
        <v>25.66</v>
      </c>
      <c r="I33" s="240">
        <f t="shared" si="8"/>
        <v>2387.01</v>
      </c>
      <c r="J33" s="305">
        <f t="shared" si="9"/>
        <v>3134.63</v>
      </c>
      <c r="K33" s="302"/>
    </row>
    <row r="34" spans="1:11" ht="40.15" customHeight="1">
      <c r="A34" s="267" t="s">
        <v>70</v>
      </c>
      <c r="B34" s="268" t="s">
        <v>25</v>
      </c>
      <c r="C34" s="268" t="s">
        <v>71</v>
      </c>
      <c r="D34" s="275" t="s">
        <v>72</v>
      </c>
      <c r="E34" s="92" t="str">
        <f>VLOOKUP($C34,'[1]Sheet'!$A$9:$M$2702,12,0)</f>
        <v>M3</v>
      </c>
      <c r="F34" s="283">
        <f>F30*1</f>
        <v>168</v>
      </c>
      <c r="G34" s="240">
        <f>VLOOKUP($C34,'[1]Sheet'!$A$9:$M$2702,13,0)</f>
        <v>2.93</v>
      </c>
      <c r="H34" s="240">
        <f t="shared" si="7"/>
        <v>3.85</v>
      </c>
      <c r="I34" s="240">
        <f t="shared" si="8"/>
        <v>492.24</v>
      </c>
      <c r="J34" s="305">
        <f t="shared" si="9"/>
        <v>646.8</v>
      </c>
      <c r="K34" s="302"/>
    </row>
    <row r="35" spans="1:11" ht="40.15" customHeight="1">
      <c r="A35" s="267" t="s">
        <v>73</v>
      </c>
      <c r="B35" s="268" t="s">
        <v>25</v>
      </c>
      <c r="C35" s="268" t="s">
        <v>74</v>
      </c>
      <c r="D35" s="275" t="s">
        <v>75</v>
      </c>
      <c r="E35" s="92" t="str">
        <f>VLOOKUP($C35,'[1]Sheet'!$A$9:$M$2702,12,0)</f>
        <v>M3</v>
      </c>
      <c r="F35" s="283">
        <f>F33</f>
        <v>122.16</v>
      </c>
      <c r="G35" s="240">
        <f>VLOOKUP($C35,'[1]Sheet'!$A$9:$M$2702,13,0)</f>
        <v>28</v>
      </c>
      <c r="H35" s="240">
        <f t="shared" si="7"/>
        <v>36.77</v>
      </c>
      <c r="I35" s="240">
        <f t="shared" si="8"/>
        <v>3420.48</v>
      </c>
      <c r="J35" s="305">
        <f t="shared" si="9"/>
        <v>4491.82</v>
      </c>
      <c r="K35" s="302"/>
    </row>
    <row r="36" spans="1:12" ht="40.15" customHeight="1">
      <c r="A36" s="267" t="s">
        <v>76</v>
      </c>
      <c r="B36" s="268" t="s">
        <v>25</v>
      </c>
      <c r="C36" s="268" t="s">
        <v>77</v>
      </c>
      <c r="D36" s="275" t="s">
        <v>78</v>
      </c>
      <c r="E36" s="92" t="str">
        <f>VLOOKUP($C36,'[1]Sheet'!$A$9:$M$2702,12,0)</f>
        <v>VG</v>
      </c>
      <c r="F36" s="283">
        <v>20</v>
      </c>
      <c r="G36" s="240">
        <f>VLOOKUP($C36,'[1]Sheet'!$A$9:$M$2702,13,0)</f>
        <v>280</v>
      </c>
      <c r="H36" s="240">
        <f t="shared" si="7"/>
        <v>367.7</v>
      </c>
      <c r="I36" s="240">
        <f t="shared" si="8"/>
        <v>5600</v>
      </c>
      <c r="J36" s="305">
        <f t="shared" si="9"/>
        <v>7354</v>
      </c>
      <c r="K36" s="93"/>
      <c r="L36" s="93"/>
    </row>
    <row r="37" spans="1:11" ht="19.9" customHeight="1">
      <c r="A37" s="286"/>
      <c r="C37" s="268"/>
      <c r="F37" s="283"/>
      <c r="H37" s="280" t="s">
        <v>41</v>
      </c>
      <c r="I37" s="303">
        <f>SUM(I30:I36)</f>
        <v>15097.76</v>
      </c>
      <c r="J37" s="306">
        <f>SUM(J30:J36)</f>
        <v>19827.16</v>
      </c>
      <c r="K37" s="302"/>
    </row>
    <row r="38" spans="1:11" s="237" customFormat="1" ht="19.9" customHeight="1">
      <c r="A38" s="116" t="s">
        <v>79</v>
      </c>
      <c r="B38" s="290"/>
      <c r="C38" s="281"/>
      <c r="D38" s="282" t="s">
        <v>80</v>
      </c>
      <c r="E38" s="264"/>
      <c r="F38" s="265"/>
      <c r="G38" s="266"/>
      <c r="H38" s="266"/>
      <c r="I38" s="266"/>
      <c r="J38" s="300"/>
      <c r="K38" s="302"/>
    </row>
    <row r="39" spans="1:12" ht="40.15" customHeight="1">
      <c r="A39" s="286" t="s">
        <v>81</v>
      </c>
      <c r="B39" s="268" t="s">
        <v>25</v>
      </c>
      <c r="C39" s="268" t="s">
        <v>82</v>
      </c>
      <c r="D39" s="275" t="s">
        <v>83</v>
      </c>
      <c r="E39" s="92" t="str">
        <f>VLOOKUP($C39,'[1]Sheet'!$A$9:$M$2702,12,0)</f>
        <v>M2</v>
      </c>
      <c r="F39" s="283">
        <v>172.48</v>
      </c>
      <c r="G39" s="240">
        <f>VLOOKUP($C39,'[1]Sheet'!$A$9:$M$2702,13,0)</f>
        <v>95.24</v>
      </c>
      <c r="H39" s="240">
        <f aca="true" t="shared" si="10" ref="H39:H48">ROUND($G39*(1+$H$7),2)</f>
        <v>125.07</v>
      </c>
      <c r="I39" s="240">
        <f aca="true" t="shared" si="11" ref="I39:I48">ROUND(F39*G39,2)</f>
        <v>16427</v>
      </c>
      <c r="J39" s="301">
        <f aca="true" t="shared" si="12" ref="J39:J48">ROUND(F39*H39,2)</f>
        <v>21572.07</v>
      </c>
      <c r="K39" s="240"/>
      <c r="L39" s="126"/>
    </row>
    <row r="40" spans="1:12" ht="55.9" customHeight="1">
      <c r="A40" s="286" t="s">
        <v>84</v>
      </c>
      <c r="B40" s="268" t="s">
        <v>25</v>
      </c>
      <c r="C40" s="268" t="s">
        <v>85</v>
      </c>
      <c r="D40" s="275" t="s">
        <v>86</v>
      </c>
      <c r="E40" s="92" t="str">
        <f>VLOOKUP($C40,'[1]Sheet'!$A$9:$M$2702,12,0)</f>
        <v>M3</v>
      </c>
      <c r="F40" s="283">
        <v>15.41</v>
      </c>
      <c r="G40" s="240">
        <f>VLOOKUP($C40,'[1]Sheet'!$A$9:$M$2702,13,0)</f>
        <v>692.96</v>
      </c>
      <c r="H40" s="240">
        <f t="shared" si="10"/>
        <v>910</v>
      </c>
      <c r="I40" s="240">
        <f t="shared" si="11"/>
        <v>10678.51</v>
      </c>
      <c r="J40" s="301">
        <f t="shared" si="12"/>
        <v>14023.1</v>
      </c>
      <c r="K40" s="240"/>
      <c r="L40" s="126"/>
    </row>
    <row r="41" spans="1:12" ht="40.15" customHeight="1">
      <c r="A41" s="286" t="s">
        <v>87</v>
      </c>
      <c r="B41" s="268" t="s">
        <v>25</v>
      </c>
      <c r="C41" s="268" t="s">
        <v>88</v>
      </c>
      <c r="D41" s="275" t="s">
        <v>89</v>
      </c>
      <c r="E41" s="92" t="str">
        <f>VLOOKUP($C41,'[1]Sheet'!$A$9:$M$2702,12,0)</f>
        <v>KG</v>
      </c>
      <c r="F41" s="283">
        <v>3.3</v>
      </c>
      <c r="G41" s="240">
        <f>VLOOKUP($C41,'[1]Sheet'!$A$9:$M$2702,13,0)</f>
        <v>13.71</v>
      </c>
      <c r="H41" s="240">
        <f t="shared" si="10"/>
        <v>18</v>
      </c>
      <c r="I41" s="240">
        <f t="shared" si="11"/>
        <v>45.24</v>
      </c>
      <c r="J41" s="301">
        <f t="shared" si="12"/>
        <v>59.4</v>
      </c>
      <c r="K41" s="240"/>
      <c r="L41" s="126"/>
    </row>
    <row r="42" spans="1:12" ht="40.15" customHeight="1">
      <c r="A42" s="286" t="s">
        <v>90</v>
      </c>
      <c r="B42" s="268" t="s">
        <v>25</v>
      </c>
      <c r="C42" s="268" t="s">
        <v>91</v>
      </c>
      <c r="D42" s="275" t="s">
        <v>92</v>
      </c>
      <c r="E42" s="92" t="str">
        <f>VLOOKUP($C42,'[1]Sheet'!$A$9:$M$2702,12,0)</f>
        <v>KG</v>
      </c>
      <c r="F42" s="283">
        <v>174.2</v>
      </c>
      <c r="G42" s="240">
        <f>VLOOKUP($C42,'[1]Sheet'!$A$9:$M$2702,13,0)</f>
        <v>12.57</v>
      </c>
      <c r="H42" s="240">
        <f t="shared" si="10"/>
        <v>16.51</v>
      </c>
      <c r="I42" s="240">
        <f t="shared" si="11"/>
        <v>2189.69</v>
      </c>
      <c r="J42" s="301">
        <f t="shared" si="12"/>
        <v>2876.04</v>
      </c>
      <c r="K42" s="240"/>
      <c r="L42" s="126"/>
    </row>
    <row r="43" spans="1:12" ht="40.15" customHeight="1">
      <c r="A43" s="286" t="s">
        <v>93</v>
      </c>
      <c r="B43" s="268" t="s">
        <v>25</v>
      </c>
      <c r="C43" s="268" t="s">
        <v>94</v>
      </c>
      <c r="D43" s="275" t="s">
        <v>95</v>
      </c>
      <c r="E43" s="92" t="str">
        <f>VLOOKUP($C43,'[1]Sheet'!$A$9:$M$2702,12,0)</f>
        <v>KG</v>
      </c>
      <c r="F43" s="283">
        <v>375.8</v>
      </c>
      <c r="G43" s="240">
        <f>VLOOKUP($C43,'[1]Sheet'!$A$9:$M$2702,13,0)</f>
        <v>11.2</v>
      </c>
      <c r="H43" s="240">
        <f t="shared" si="10"/>
        <v>14.71</v>
      </c>
      <c r="I43" s="240">
        <f t="shared" si="11"/>
        <v>4208.96</v>
      </c>
      <c r="J43" s="301">
        <f t="shared" si="12"/>
        <v>5528.02</v>
      </c>
      <c r="K43" s="240"/>
      <c r="L43" s="126"/>
    </row>
    <row r="44" spans="1:12" ht="40.15" customHeight="1">
      <c r="A44" s="286" t="s">
        <v>96</v>
      </c>
      <c r="B44" s="268" t="s">
        <v>25</v>
      </c>
      <c r="C44" s="268" t="s">
        <v>97</v>
      </c>
      <c r="D44" s="275" t="s">
        <v>98</v>
      </c>
      <c r="E44" s="92" t="str">
        <f>VLOOKUP($C44,'[1]Sheet'!$A$9:$M$2702,12,0)</f>
        <v>KG</v>
      </c>
      <c r="F44" s="283">
        <v>15.7</v>
      </c>
      <c r="G44" s="240">
        <f>VLOOKUP($C44,'[1]Sheet'!$A$9:$M$2702,13,0)</f>
        <v>10.06</v>
      </c>
      <c r="H44" s="240">
        <f t="shared" si="10"/>
        <v>13.21</v>
      </c>
      <c r="I44" s="240">
        <f t="shared" si="11"/>
        <v>157.94</v>
      </c>
      <c r="J44" s="301">
        <f t="shared" si="12"/>
        <v>207.4</v>
      </c>
      <c r="K44" s="240"/>
      <c r="L44" s="126"/>
    </row>
    <row r="45" spans="1:12" ht="40.15" customHeight="1">
      <c r="A45" s="286" t="s">
        <v>99</v>
      </c>
      <c r="B45" s="268" t="s">
        <v>25</v>
      </c>
      <c r="C45" s="268" t="s">
        <v>100</v>
      </c>
      <c r="D45" s="275" t="s">
        <v>101</v>
      </c>
      <c r="E45" s="92" t="str">
        <f>VLOOKUP($C45,'[1]Sheet'!$A$9:$M$2702,12,0)</f>
        <v>KG</v>
      </c>
      <c r="F45" s="283">
        <v>363</v>
      </c>
      <c r="G45" s="240">
        <f>VLOOKUP($C45,'[1]Sheet'!$A$9:$M$2702,13,0)</f>
        <v>17.03</v>
      </c>
      <c r="H45" s="240">
        <f t="shared" si="10"/>
        <v>22.36</v>
      </c>
      <c r="I45" s="240">
        <f t="shared" si="11"/>
        <v>6181.89</v>
      </c>
      <c r="J45" s="301">
        <f t="shared" si="12"/>
        <v>8116.68</v>
      </c>
      <c r="K45" s="240"/>
      <c r="L45" s="126"/>
    </row>
    <row r="46" spans="1:12" ht="61.15" customHeight="1">
      <c r="A46" s="286" t="s">
        <v>102</v>
      </c>
      <c r="B46" s="268" t="s">
        <v>25</v>
      </c>
      <c r="C46" s="268" t="s">
        <v>103</v>
      </c>
      <c r="D46" s="275" t="s">
        <v>104</v>
      </c>
      <c r="E46" s="92" t="str">
        <f>VLOOKUP($C46,'[1]Sheet'!$A$9:$M$2702,12,0)</f>
        <v>M2</v>
      </c>
      <c r="F46" s="283">
        <f>7.25*12.47</f>
        <v>90.4075</v>
      </c>
      <c r="G46" s="240">
        <f>VLOOKUP($C46,'[1]Sheet'!$A$9:$M$2702,13,0)</f>
        <v>180.65</v>
      </c>
      <c r="H46" s="240">
        <f t="shared" si="10"/>
        <v>237.23</v>
      </c>
      <c r="I46" s="240">
        <f t="shared" si="11"/>
        <v>16332.11</v>
      </c>
      <c r="J46" s="301">
        <f t="shared" si="12"/>
        <v>21447.37</v>
      </c>
      <c r="K46" s="240"/>
      <c r="L46" s="126"/>
    </row>
    <row r="47" spans="1:12" ht="32.1" customHeight="1">
      <c r="A47" s="286" t="s">
        <v>105</v>
      </c>
      <c r="B47" s="268" t="s">
        <v>25</v>
      </c>
      <c r="C47" s="268" t="s">
        <v>106</v>
      </c>
      <c r="D47" s="275" t="s">
        <v>107</v>
      </c>
      <c r="E47" s="92" t="str">
        <f>VLOOKUP($C47,'[1]Sheet'!$A$9:$M$2702,12,0)</f>
        <v>M2</v>
      </c>
      <c r="F47" s="283">
        <f>F46</f>
        <v>90.4075</v>
      </c>
      <c r="G47" s="240">
        <f>VLOOKUP($C47,'[1]Sheet'!$A$9:$M$2702,13,0)</f>
        <v>133.3</v>
      </c>
      <c r="H47" s="240">
        <f t="shared" si="10"/>
        <v>175.05</v>
      </c>
      <c r="I47" s="240">
        <f t="shared" si="11"/>
        <v>12051.32</v>
      </c>
      <c r="J47" s="301">
        <f t="shared" si="12"/>
        <v>15825.83</v>
      </c>
      <c r="K47" s="240"/>
      <c r="L47" s="126"/>
    </row>
    <row r="48" spans="1:12" ht="32.1" customHeight="1">
      <c r="A48" s="286"/>
      <c r="B48" s="268" t="s">
        <v>25</v>
      </c>
      <c r="C48" s="92" t="s">
        <v>108</v>
      </c>
      <c r="D48" s="275" t="s">
        <v>109</v>
      </c>
      <c r="E48" s="92" t="str">
        <f>VLOOKUP($C48,'[1]Sheet'!$A$9:$M$2702,12,0)</f>
        <v>M2</v>
      </c>
      <c r="F48" s="283">
        <f>((19.98*0.5)+(4.19*0.4)+(4.45*0.4))</f>
        <v>13.446</v>
      </c>
      <c r="G48" s="240">
        <f>VLOOKUP($C48,'[1]Sheet'!$A$9:$M$2702,13,0)</f>
        <v>71.41</v>
      </c>
      <c r="H48" s="240">
        <f t="shared" si="10"/>
        <v>93.78</v>
      </c>
      <c r="I48" s="240">
        <f t="shared" si="11"/>
        <v>960.18</v>
      </c>
      <c r="J48" s="301">
        <f t="shared" si="12"/>
        <v>1260.97</v>
      </c>
      <c r="K48" s="240"/>
      <c r="L48" s="126"/>
    </row>
    <row r="49" spans="1:12" ht="32.1" customHeight="1">
      <c r="A49" s="286"/>
      <c r="B49" s="268"/>
      <c r="C49" s="268"/>
      <c r="D49" s="291"/>
      <c r="F49" s="283"/>
      <c r="H49" s="280" t="s">
        <v>41</v>
      </c>
      <c r="I49" s="303">
        <f>SUM(I39:I48)</f>
        <v>69232.84</v>
      </c>
      <c r="J49" s="306">
        <f>SUM(J39:J48)</f>
        <v>90916.88</v>
      </c>
      <c r="K49" s="302"/>
      <c r="L49" s="126"/>
    </row>
    <row r="50" spans="1:11" s="237" customFormat="1" ht="19.9" customHeight="1">
      <c r="A50" s="116" t="s">
        <v>110</v>
      </c>
      <c r="B50" s="290"/>
      <c r="C50" s="281"/>
      <c r="D50" s="282" t="s">
        <v>111</v>
      </c>
      <c r="E50" s="264"/>
      <c r="F50" s="265"/>
      <c r="G50" s="266"/>
      <c r="H50" s="266"/>
      <c r="I50" s="266"/>
      <c r="J50" s="300"/>
      <c r="K50" s="302"/>
    </row>
    <row r="51" spans="1:12" ht="32.1" customHeight="1">
      <c r="A51" s="286" t="s">
        <v>112</v>
      </c>
      <c r="B51" s="268" t="s">
        <v>25</v>
      </c>
      <c r="C51" s="268" t="s">
        <v>113</v>
      </c>
      <c r="D51" s="275" t="s">
        <v>114</v>
      </c>
      <c r="E51" s="92" t="str">
        <f>VLOOKUP($C51,'[1]Sheet'!$A$9:$M$2702,12,0)</f>
        <v>M2</v>
      </c>
      <c r="F51" s="283">
        <f>(7.25+6.17+3.45+2.55+2.55+5.15+4.7+4.25+4.25+2.1+1.2+2.75+1.2+2.1+2.35+2.05+1.2+1.25)*3.3</f>
        <v>186.516</v>
      </c>
      <c r="G51" s="240">
        <f>VLOOKUP($C51,'[1]Sheet'!$A$9:$M$2702,13,0)</f>
        <v>50.28</v>
      </c>
      <c r="H51" s="240">
        <f aca="true" t="shared" si="13" ref="H51:H58">ROUND($G51*(1+$H$7),2)</f>
        <v>66.03</v>
      </c>
      <c r="I51" s="240">
        <f aca="true" t="shared" si="14" ref="I51:I58">ROUND(F51*G51,2)</f>
        <v>9378.02</v>
      </c>
      <c r="J51" s="301">
        <f aca="true" t="shared" si="15" ref="J51:J58">ROUND(F51*H51,2)</f>
        <v>12315.65</v>
      </c>
      <c r="K51" s="302"/>
      <c r="L51" s="240"/>
    </row>
    <row r="52" spans="1:12" ht="16.35" customHeight="1">
      <c r="A52" s="286" t="s">
        <v>115</v>
      </c>
      <c r="B52" s="268" t="s">
        <v>25</v>
      </c>
      <c r="C52" s="268" t="s">
        <v>116</v>
      </c>
      <c r="D52" s="275" t="s">
        <v>117</v>
      </c>
      <c r="E52" s="92" t="str">
        <f>VLOOKUP($C52,'[1]Sheet'!$A$9:$M$2702,12,0)</f>
        <v>M2</v>
      </c>
      <c r="F52" s="283">
        <f>F51*2</f>
        <v>373.032</v>
      </c>
      <c r="G52" s="240">
        <f>VLOOKUP($C52,'[1]Sheet'!$A$9:$M$2702,13,0)</f>
        <v>7.23</v>
      </c>
      <c r="H52" s="240">
        <f t="shared" si="13"/>
        <v>9.49</v>
      </c>
      <c r="I52" s="240">
        <f t="shared" si="14"/>
        <v>2697.02</v>
      </c>
      <c r="J52" s="301">
        <f t="shared" si="15"/>
        <v>3540.07</v>
      </c>
      <c r="K52" s="302"/>
      <c r="L52" s="126"/>
    </row>
    <row r="53" spans="1:12" ht="23.1" customHeight="1">
      <c r="A53" s="286" t="s">
        <v>118</v>
      </c>
      <c r="B53" s="268" t="s">
        <v>25</v>
      </c>
      <c r="C53" s="268" t="s">
        <v>119</v>
      </c>
      <c r="D53" s="275" t="s">
        <v>120</v>
      </c>
      <c r="E53" s="92" t="str">
        <f>VLOOKUP($C53,'[1]Sheet'!$A$9:$M$2702,12,0)</f>
        <v>M2</v>
      </c>
      <c r="F53" s="283">
        <f>((1.9+1.9+1.77+1.77)*3.3)+((2.6+1.9+1.55+1.2+1.78+1.9+1.78)*3.3)</f>
        <v>66.165</v>
      </c>
      <c r="G53" s="240">
        <f>VLOOKUP($C53,'[1]Sheet'!$A$9:$M$2702,13,0)</f>
        <v>23.61</v>
      </c>
      <c r="H53" s="240">
        <f t="shared" si="13"/>
        <v>31</v>
      </c>
      <c r="I53" s="240">
        <f t="shared" si="14"/>
        <v>1562.16</v>
      </c>
      <c r="J53" s="301">
        <f t="shared" si="15"/>
        <v>2051.12</v>
      </c>
      <c r="K53" s="302"/>
      <c r="L53" s="126"/>
    </row>
    <row r="54" spans="1:12" ht="19.9" customHeight="1">
      <c r="A54" s="286" t="s">
        <v>121</v>
      </c>
      <c r="B54" s="268" t="s">
        <v>25</v>
      </c>
      <c r="C54" s="268" t="s">
        <v>122</v>
      </c>
      <c r="D54" s="275" t="s">
        <v>123</v>
      </c>
      <c r="E54" s="92" t="str">
        <f>VLOOKUP($C54,'[1]Sheet'!$A$9:$M$2702,12,0)</f>
        <v>M2</v>
      </c>
      <c r="F54" s="283">
        <f>F52-F53</f>
        <v>306.867</v>
      </c>
      <c r="G54" s="240">
        <f>VLOOKUP($C54,'[1]Sheet'!$A$9:$M$2702,13,0)</f>
        <v>33.12</v>
      </c>
      <c r="H54" s="240">
        <f t="shared" si="13"/>
        <v>43.49</v>
      </c>
      <c r="I54" s="240">
        <f t="shared" si="14"/>
        <v>10163.44</v>
      </c>
      <c r="J54" s="301">
        <f t="shared" si="15"/>
        <v>13345.65</v>
      </c>
      <c r="K54" s="302"/>
      <c r="L54" s="126"/>
    </row>
    <row r="55" spans="1:12" ht="19.9" customHeight="1">
      <c r="A55" s="286" t="s">
        <v>124</v>
      </c>
      <c r="B55" s="268" t="s">
        <v>25</v>
      </c>
      <c r="C55" s="268" t="s">
        <v>125</v>
      </c>
      <c r="D55" s="275" t="s">
        <v>126</v>
      </c>
      <c r="E55" s="92" t="str">
        <f>VLOOKUP($C55,'[1]Sheet'!$A$9:$M$2702,12,0)</f>
        <v>M2</v>
      </c>
      <c r="F55" s="283">
        <f>F53</f>
        <v>66.165</v>
      </c>
      <c r="G55" s="240">
        <f>VLOOKUP($C55,'[1]Sheet'!$A$9:$M$2702,13,0)</f>
        <v>70.72</v>
      </c>
      <c r="H55" s="240">
        <f t="shared" si="13"/>
        <v>92.87</v>
      </c>
      <c r="I55" s="240">
        <f t="shared" si="14"/>
        <v>4679.19</v>
      </c>
      <c r="J55" s="301">
        <f t="shared" si="15"/>
        <v>6144.74</v>
      </c>
      <c r="K55" s="302"/>
      <c r="L55" s="126"/>
    </row>
    <row r="56" spans="1:11" ht="32.1" customHeight="1">
      <c r="A56" s="286" t="s">
        <v>127</v>
      </c>
      <c r="B56" s="268" t="s">
        <v>25</v>
      </c>
      <c r="C56" s="268" t="s">
        <v>128</v>
      </c>
      <c r="D56" s="275" t="s">
        <v>129</v>
      </c>
      <c r="E56" s="92" t="str">
        <f>VLOOKUP($C56,'[1]Sheet'!$A$9:$M$2702,12,0)</f>
        <v>M</v>
      </c>
      <c r="F56" s="283">
        <f>((4.2+4)*2)+2.4+3.2+1</f>
        <v>23</v>
      </c>
      <c r="G56" s="240">
        <f>VLOOKUP($C56,'[1]Sheet'!$A$9:$M$2702,13,0)</f>
        <v>43.57</v>
      </c>
      <c r="H56" s="240">
        <f t="shared" si="13"/>
        <v>57.22</v>
      </c>
      <c r="I56" s="240">
        <f t="shared" si="14"/>
        <v>1002.11</v>
      </c>
      <c r="J56" s="301">
        <f t="shared" si="15"/>
        <v>1316.06</v>
      </c>
      <c r="K56" s="302"/>
    </row>
    <row r="57" spans="1:11" ht="63.75">
      <c r="A57" s="286" t="s">
        <v>130</v>
      </c>
      <c r="B57" s="268" t="s">
        <v>131</v>
      </c>
      <c r="C57" s="268" t="s">
        <v>132</v>
      </c>
      <c r="D57" s="275" t="s">
        <v>133</v>
      </c>
      <c r="E57" s="92" t="s">
        <v>134</v>
      </c>
      <c r="F57" s="283">
        <f>(20.07+5.33+6.97)</f>
        <v>32.37</v>
      </c>
      <c r="G57" s="240">
        <v>116.97</v>
      </c>
      <c r="H57" s="240">
        <f t="shared" si="13"/>
        <v>153.61</v>
      </c>
      <c r="I57" s="240">
        <f t="shared" si="14"/>
        <v>3786.32</v>
      </c>
      <c r="J57" s="301">
        <f t="shared" si="15"/>
        <v>4972.36</v>
      </c>
      <c r="K57" s="302"/>
    </row>
    <row r="58" spans="1:11" ht="38.25">
      <c r="A58" s="286" t="s">
        <v>135</v>
      </c>
      <c r="B58" s="268" t="s">
        <v>131</v>
      </c>
      <c r="C58" s="268" t="s">
        <v>136</v>
      </c>
      <c r="D58" s="275" t="s">
        <v>137</v>
      </c>
      <c r="E58" s="92" t="s">
        <v>134</v>
      </c>
      <c r="F58" s="283">
        <f>(21.92+7.3)</f>
        <v>29.22</v>
      </c>
      <c r="G58" s="240">
        <v>93</v>
      </c>
      <c r="H58" s="240">
        <f t="shared" si="13"/>
        <v>122.13</v>
      </c>
      <c r="I58" s="240">
        <f t="shared" si="14"/>
        <v>2717.46</v>
      </c>
      <c r="J58" s="301">
        <f t="shared" si="15"/>
        <v>3568.64</v>
      </c>
      <c r="K58" s="302"/>
    </row>
    <row r="59" spans="1:11" ht="32.1" customHeight="1">
      <c r="A59" s="286"/>
      <c r="B59" s="268"/>
      <c r="C59" s="268"/>
      <c r="D59" s="291"/>
      <c r="F59" s="283"/>
      <c r="H59" s="280" t="s">
        <v>41</v>
      </c>
      <c r="I59" s="303">
        <f>SUM(I51:I58)</f>
        <v>35985.72</v>
      </c>
      <c r="J59" s="306">
        <f>SUM(J51:J58)</f>
        <v>47254.29</v>
      </c>
      <c r="K59" s="302"/>
    </row>
    <row r="60" spans="1:11" s="237" customFormat="1" ht="19.9" customHeight="1">
      <c r="A60" s="116" t="s">
        <v>138</v>
      </c>
      <c r="B60" s="290"/>
      <c r="C60" s="281"/>
      <c r="D60" s="282" t="s">
        <v>139</v>
      </c>
      <c r="E60" s="264"/>
      <c r="F60" s="265"/>
      <c r="G60" s="266"/>
      <c r="H60" s="266"/>
      <c r="I60" s="266"/>
      <c r="J60" s="300"/>
      <c r="K60" s="302"/>
    </row>
    <row r="61" spans="1:11" ht="27.6" customHeight="1">
      <c r="A61" s="286" t="s">
        <v>140</v>
      </c>
      <c r="B61" s="268" t="s">
        <v>25</v>
      </c>
      <c r="C61" s="268" t="s">
        <v>141</v>
      </c>
      <c r="D61" s="275" t="s">
        <v>142</v>
      </c>
      <c r="E61" s="92" t="str">
        <f>VLOOKUP($C61,'[1]Sheet'!$A$9:$M$2702,12,0)</f>
        <v>M2</v>
      </c>
      <c r="F61" s="283">
        <v>174.17</v>
      </c>
      <c r="G61" s="240">
        <f>VLOOKUP($C61,'[1]Sheet'!$A$9:$M$2702,13,0)</f>
        <v>186.7</v>
      </c>
      <c r="H61" s="240">
        <f aca="true" t="shared" si="16" ref="H61:H65">ROUND($G61*(1+$H$7),2)</f>
        <v>245.17</v>
      </c>
      <c r="I61" s="240">
        <f aca="true" t="shared" si="17" ref="I61:I65">ROUND(F61*G61,2)</f>
        <v>32517.54</v>
      </c>
      <c r="J61" s="301">
        <f aca="true" t="shared" si="18" ref="J61:J65">ROUND(F61*H61,2)</f>
        <v>42701.26</v>
      </c>
      <c r="K61" s="302"/>
    </row>
    <row r="62" spans="1:11" ht="32.1" customHeight="1">
      <c r="A62" s="286" t="s">
        <v>143</v>
      </c>
      <c r="B62" s="268" t="s">
        <v>25</v>
      </c>
      <c r="C62" s="268" t="s">
        <v>144</v>
      </c>
      <c r="D62" s="275" t="s">
        <v>145</v>
      </c>
      <c r="E62" s="92" t="str">
        <f>VLOOKUP($C62,'[1]Sheet'!$A$9:$M$2702,12,0)</f>
        <v>M2</v>
      </c>
      <c r="F62" s="283">
        <f>F61</f>
        <v>174.17</v>
      </c>
      <c r="G62" s="240">
        <f>VLOOKUP($C62,'[1]Sheet'!$A$9:$M$2702,13,0)</f>
        <v>96.77</v>
      </c>
      <c r="H62" s="240">
        <f t="shared" si="16"/>
        <v>127.08</v>
      </c>
      <c r="I62" s="240">
        <f t="shared" si="17"/>
        <v>16854.43</v>
      </c>
      <c r="J62" s="301">
        <f t="shared" si="18"/>
        <v>22133.52</v>
      </c>
      <c r="K62" s="302"/>
    </row>
    <row r="63" spans="1:11" ht="19.9" customHeight="1">
      <c r="A63" s="286" t="s">
        <v>146</v>
      </c>
      <c r="B63" s="268" t="s">
        <v>25</v>
      </c>
      <c r="C63" s="268" t="s">
        <v>147</v>
      </c>
      <c r="D63" s="275" t="s">
        <v>148</v>
      </c>
      <c r="E63" s="92" t="str">
        <f>VLOOKUP($C63,'[1]Sheet'!$A$9:$M$2702,12,0)</f>
        <v>M2</v>
      </c>
      <c r="F63" s="283">
        <f>F62</f>
        <v>174.17</v>
      </c>
      <c r="G63" s="240">
        <f>VLOOKUP($C63,'[1]Sheet'!$A$9:$M$2702,13,0)</f>
        <v>94.92</v>
      </c>
      <c r="H63" s="240">
        <f t="shared" si="16"/>
        <v>124.65</v>
      </c>
      <c r="I63" s="240">
        <f t="shared" si="17"/>
        <v>16532.22</v>
      </c>
      <c r="J63" s="301">
        <f t="shared" si="18"/>
        <v>21710.29</v>
      </c>
      <c r="K63" s="302"/>
    </row>
    <row r="64" spans="1:11" ht="19.9" customHeight="1">
      <c r="A64" s="286" t="s">
        <v>149</v>
      </c>
      <c r="B64" s="268" t="s">
        <v>25</v>
      </c>
      <c r="C64" s="268" t="s">
        <v>150</v>
      </c>
      <c r="D64" s="275" t="s">
        <v>151</v>
      </c>
      <c r="E64" s="92" t="str">
        <f>VLOOKUP($C64,'[1]Sheet'!$A$9:$M$2702,12,0)</f>
        <v>M</v>
      </c>
      <c r="F64" s="283">
        <v>28.9</v>
      </c>
      <c r="G64" s="240">
        <f>VLOOKUP($C64,'[1]Sheet'!$A$9:$M$2702,13,0)</f>
        <v>24.4</v>
      </c>
      <c r="H64" s="240">
        <f t="shared" si="16"/>
        <v>32.04</v>
      </c>
      <c r="I64" s="240">
        <f t="shared" si="17"/>
        <v>705.16</v>
      </c>
      <c r="J64" s="301">
        <f t="shared" si="18"/>
        <v>925.96</v>
      </c>
      <c r="K64" s="302"/>
    </row>
    <row r="65" spans="1:11" ht="29.1" customHeight="1">
      <c r="A65" s="286" t="s">
        <v>152</v>
      </c>
      <c r="B65" s="268" t="s">
        <v>25</v>
      </c>
      <c r="C65" s="268" t="s">
        <v>153</v>
      </c>
      <c r="D65" s="275" t="s">
        <v>154</v>
      </c>
      <c r="E65" s="92" t="str">
        <f>VLOOKUP($C65,'[1]Sheet'!$A$9:$M$2702,12,0)</f>
        <v>M</v>
      </c>
      <c r="F65" s="283">
        <f>8.5+8.5+13.67+13.67</f>
        <v>44.34</v>
      </c>
      <c r="G65" s="240">
        <f>VLOOKUP($C65,'[1]Sheet'!$A$9:$M$2702,13,0)</f>
        <v>102.73</v>
      </c>
      <c r="H65" s="240">
        <f t="shared" si="16"/>
        <v>134.91</v>
      </c>
      <c r="I65" s="240">
        <f t="shared" si="17"/>
        <v>4555.05</v>
      </c>
      <c r="J65" s="301">
        <f t="shared" si="18"/>
        <v>5981.91</v>
      </c>
      <c r="K65" s="302"/>
    </row>
    <row r="66" spans="1:12" s="90" customFormat="1" ht="19.9" customHeight="1">
      <c r="A66" s="308"/>
      <c r="B66" s="309"/>
      <c r="C66" s="310"/>
      <c r="D66" s="311"/>
      <c r="E66" s="309"/>
      <c r="F66" s="283"/>
      <c r="G66" s="303"/>
      <c r="H66" s="280" t="s">
        <v>41</v>
      </c>
      <c r="I66" s="312">
        <f>SUM(I61:I65)</f>
        <v>71164.4</v>
      </c>
      <c r="J66" s="313">
        <f>SUM(J61:J65)</f>
        <v>93452.94</v>
      </c>
      <c r="K66" s="302"/>
      <c r="L66" s="95"/>
    </row>
    <row r="67" spans="1:15" ht="33.75" customHeight="1">
      <c r="A67" s="116" t="s">
        <v>155</v>
      </c>
      <c r="B67" s="290"/>
      <c r="C67" s="262"/>
      <c r="D67" s="282" t="s">
        <v>156</v>
      </c>
      <c r="E67" s="264"/>
      <c r="F67" s="265"/>
      <c r="G67" s="266"/>
      <c r="H67" s="266"/>
      <c r="I67" s="266"/>
      <c r="J67" s="300"/>
      <c r="K67" s="302"/>
      <c r="M67" s="90"/>
      <c r="N67" s="90"/>
      <c r="O67" s="90"/>
    </row>
    <row r="68" spans="1:15" ht="40.15" customHeight="1">
      <c r="A68" s="286" t="s">
        <v>157</v>
      </c>
      <c r="B68" s="268" t="s">
        <v>25</v>
      </c>
      <c r="C68" s="268" t="s">
        <v>158</v>
      </c>
      <c r="D68" s="273" t="s">
        <v>159</v>
      </c>
      <c r="E68" s="92" t="str">
        <f>VLOOKUP($C68,'[1]Sheet'!$A$9:$M$2702,12,0)</f>
        <v>M</v>
      </c>
      <c r="F68" s="283">
        <v>50</v>
      </c>
      <c r="G68" s="240">
        <f>VLOOKUP($C68,'[1]Sheet'!$A$9:$M$2702,13,0)</f>
        <v>6.69</v>
      </c>
      <c r="H68" s="240">
        <f aca="true" t="shared" si="19" ref="H68:H102">ROUND($G68*(1+$H$7),2)</f>
        <v>8.79</v>
      </c>
      <c r="I68" s="240">
        <f aca="true" t="shared" si="20" ref="I68:I102">ROUND(F68*G68,2)</f>
        <v>334.5</v>
      </c>
      <c r="J68" s="301">
        <f aca="true" t="shared" si="21" ref="J68:J102">ROUND(F68*H68,2)</f>
        <v>439.5</v>
      </c>
      <c r="K68" s="314"/>
      <c r="M68" s="90"/>
      <c r="N68" s="90"/>
      <c r="O68" s="90"/>
    </row>
    <row r="69" spans="1:15" ht="27" customHeight="1">
      <c r="A69" s="286" t="s">
        <v>160</v>
      </c>
      <c r="B69" s="268" t="s">
        <v>25</v>
      </c>
      <c r="C69" s="268" t="s">
        <v>161</v>
      </c>
      <c r="D69" s="273" t="s">
        <v>162</v>
      </c>
      <c r="E69" s="92" t="str">
        <f>VLOOKUP($C69,'[1]Sheet'!$A$9:$M$2702,12,0)</f>
        <v>UN</v>
      </c>
      <c r="F69" s="283">
        <v>3</v>
      </c>
      <c r="G69" s="240">
        <f>VLOOKUP($C69,'[1]Sheet'!$A$9:$M$2702,13,0)</f>
        <v>19.7</v>
      </c>
      <c r="H69" s="240">
        <f t="shared" si="19"/>
        <v>25.87</v>
      </c>
      <c r="I69" s="240">
        <f t="shared" si="20"/>
        <v>59.1</v>
      </c>
      <c r="J69" s="301">
        <f t="shared" si="21"/>
        <v>77.61</v>
      </c>
      <c r="K69" s="302"/>
      <c r="M69" s="90"/>
      <c r="N69" s="90"/>
      <c r="O69" s="90"/>
    </row>
    <row r="70" spans="1:15" ht="15">
      <c r="A70" s="286" t="s">
        <v>163</v>
      </c>
      <c r="B70" s="268" t="s">
        <v>25</v>
      </c>
      <c r="C70" s="268" t="s">
        <v>164</v>
      </c>
      <c r="D70" s="273" t="s">
        <v>165</v>
      </c>
      <c r="E70" s="92" t="str">
        <f>VLOOKUP($C70,'[1]Sheet'!$A$9:$M$2702,12,0)</f>
        <v>UN</v>
      </c>
      <c r="F70" s="283">
        <v>2</v>
      </c>
      <c r="G70" s="240">
        <f>VLOOKUP($C70,'[1]Sheet'!$A$9:$M$2702,13,0)</f>
        <v>78.53</v>
      </c>
      <c r="H70" s="240">
        <f t="shared" si="19"/>
        <v>103.13</v>
      </c>
      <c r="I70" s="240">
        <f t="shared" si="20"/>
        <v>157.06</v>
      </c>
      <c r="J70" s="301">
        <f t="shared" si="21"/>
        <v>206.26</v>
      </c>
      <c r="K70" s="302"/>
      <c r="M70" s="90"/>
      <c r="N70" s="90"/>
      <c r="O70" s="90"/>
    </row>
    <row r="71" spans="1:15" ht="34.5" customHeight="1">
      <c r="A71" s="286" t="s">
        <v>166</v>
      </c>
      <c r="B71" s="268" t="s">
        <v>25</v>
      </c>
      <c r="C71" s="268" t="s">
        <v>167</v>
      </c>
      <c r="D71" s="273" t="s">
        <v>168</v>
      </c>
      <c r="E71" s="92" t="str">
        <f>VLOOKUP($C71,'[1]Sheet'!$A$9:$M$2702,12,0)</f>
        <v>UN</v>
      </c>
      <c r="F71" s="283">
        <v>3</v>
      </c>
      <c r="G71" s="240">
        <f>VLOOKUP($C71,'[1]Sheet'!$A$9:$M$2702,13,0)</f>
        <v>37.29</v>
      </c>
      <c r="H71" s="240">
        <f t="shared" si="19"/>
        <v>48.97</v>
      </c>
      <c r="I71" s="240">
        <f t="shared" si="20"/>
        <v>111.87</v>
      </c>
      <c r="J71" s="301">
        <f t="shared" si="21"/>
        <v>146.91</v>
      </c>
      <c r="K71" s="302"/>
      <c r="M71" s="90"/>
      <c r="N71" s="90"/>
      <c r="O71" s="90"/>
    </row>
    <row r="72" spans="1:15" ht="36.95" customHeight="1">
      <c r="A72" s="286" t="s">
        <v>169</v>
      </c>
      <c r="B72" s="268" t="s">
        <v>25</v>
      </c>
      <c r="C72" s="268" t="s">
        <v>170</v>
      </c>
      <c r="D72" s="273" t="s">
        <v>171</v>
      </c>
      <c r="E72" s="92" t="str">
        <f>VLOOKUP($C72,'[1]Sheet'!$A$9:$M$2702,12,0)</f>
        <v>UN</v>
      </c>
      <c r="F72" s="283">
        <v>1</v>
      </c>
      <c r="G72" s="240">
        <f>VLOOKUP($C72,'[1]Sheet'!$A$9:$M$2702,13,0)</f>
        <v>389.55</v>
      </c>
      <c r="H72" s="240">
        <f t="shared" si="19"/>
        <v>511.56</v>
      </c>
      <c r="I72" s="240">
        <f t="shared" si="20"/>
        <v>389.55</v>
      </c>
      <c r="J72" s="301">
        <f t="shared" si="21"/>
        <v>511.56</v>
      </c>
      <c r="K72" s="302"/>
      <c r="M72" s="90"/>
      <c r="N72" s="90"/>
      <c r="O72" s="90"/>
    </row>
    <row r="73" spans="1:11" ht="15">
      <c r="A73" s="286" t="s">
        <v>172</v>
      </c>
      <c r="B73" s="268" t="s">
        <v>25</v>
      </c>
      <c r="C73" s="268" t="s">
        <v>173</v>
      </c>
      <c r="D73" s="273" t="s">
        <v>174</v>
      </c>
      <c r="E73" s="92" t="str">
        <f>VLOOKUP($C73,'[1]Sheet'!$A$9:$M$2702,12,0)</f>
        <v>UN</v>
      </c>
      <c r="F73" s="283">
        <v>1</v>
      </c>
      <c r="G73" s="240">
        <f>VLOOKUP($C73,'[1]Sheet'!$A$9:$M$2702,13,0)</f>
        <v>82.63</v>
      </c>
      <c r="H73" s="240">
        <f t="shared" si="19"/>
        <v>108.51</v>
      </c>
      <c r="I73" s="240">
        <f t="shared" si="20"/>
        <v>82.63</v>
      </c>
      <c r="J73" s="301">
        <f t="shared" si="21"/>
        <v>108.51</v>
      </c>
      <c r="K73" s="302"/>
    </row>
    <row r="74" spans="1:11" ht="15">
      <c r="A74" s="286" t="s">
        <v>175</v>
      </c>
      <c r="B74" s="268" t="s">
        <v>25</v>
      </c>
      <c r="C74" s="268" t="s">
        <v>176</v>
      </c>
      <c r="D74" s="273" t="s">
        <v>177</v>
      </c>
      <c r="E74" s="92" t="str">
        <f>VLOOKUP($C74,'[1]Sheet'!$A$9:$M$2702,12,0)</f>
        <v>UN</v>
      </c>
      <c r="F74" s="283">
        <v>2</v>
      </c>
      <c r="G74" s="240">
        <f>VLOOKUP($C74,'[1]Sheet'!$A$9:$M$2702,13,0)</f>
        <v>122.16</v>
      </c>
      <c r="H74" s="240">
        <f t="shared" si="19"/>
        <v>160.42</v>
      </c>
      <c r="I74" s="240">
        <f t="shared" si="20"/>
        <v>244.32</v>
      </c>
      <c r="J74" s="301">
        <f t="shared" si="21"/>
        <v>320.84</v>
      </c>
      <c r="K74" s="302"/>
    </row>
    <row r="75" spans="1:11" ht="15">
      <c r="A75" s="286" t="s">
        <v>178</v>
      </c>
      <c r="B75" s="268" t="s">
        <v>25</v>
      </c>
      <c r="C75" s="268" t="s">
        <v>179</v>
      </c>
      <c r="D75" s="273" t="s">
        <v>180</v>
      </c>
      <c r="E75" s="92" t="str">
        <f>VLOOKUP($C75,'[1]Sheet'!$A$9:$M$2702,12,0)</f>
        <v>UN</v>
      </c>
      <c r="F75" s="283">
        <v>1</v>
      </c>
      <c r="G75" s="240">
        <f>VLOOKUP($C75,'[1]Sheet'!$A$9:$M$2702,13,0)</f>
        <v>87.17</v>
      </c>
      <c r="H75" s="240">
        <f t="shared" si="19"/>
        <v>114.47</v>
      </c>
      <c r="I75" s="240">
        <f t="shared" si="20"/>
        <v>87.17</v>
      </c>
      <c r="J75" s="301">
        <f t="shared" si="21"/>
        <v>114.47</v>
      </c>
      <c r="K75" s="302"/>
    </row>
    <row r="76" spans="1:11" ht="15">
      <c r="A76" s="286" t="s">
        <v>181</v>
      </c>
      <c r="B76" s="268" t="s">
        <v>25</v>
      </c>
      <c r="C76" s="268" t="s">
        <v>182</v>
      </c>
      <c r="D76" s="273" t="s">
        <v>183</v>
      </c>
      <c r="E76" s="92" t="str">
        <f>VLOOKUP($C76,'[1]Sheet'!$A$9:$M$2702,12,0)</f>
        <v>UN</v>
      </c>
      <c r="F76" s="283">
        <v>3</v>
      </c>
      <c r="G76" s="240">
        <f>VLOOKUP($C76,'[1]Sheet'!$A$9:$M$2702,13,0)</f>
        <v>58.26</v>
      </c>
      <c r="H76" s="240">
        <f t="shared" si="19"/>
        <v>76.51</v>
      </c>
      <c r="I76" s="240">
        <f t="shared" si="20"/>
        <v>174.78</v>
      </c>
      <c r="J76" s="301">
        <f t="shared" si="21"/>
        <v>229.53</v>
      </c>
      <c r="K76" s="302"/>
    </row>
    <row r="77" spans="1:11" ht="15">
      <c r="A77" s="286" t="s">
        <v>184</v>
      </c>
      <c r="B77" s="268" t="s">
        <v>25</v>
      </c>
      <c r="C77" s="268" t="s">
        <v>185</v>
      </c>
      <c r="D77" s="273" t="s">
        <v>186</v>
      </c>
      <c r="E77" s="92" t="str">
        <f>VLOOKUP($C77,'[1]Sheet'!$A$9:$M$2702,12,0)</f>
        <v>UN</v>
      </c>
      <c r="F77" s="283">
        <v>1</v>
      </c>
      <c r="G77" s="240">
        <f>VLOOKUP($C77,'[1]Sheet'!$A$9:$M$2702,13,0)</f>
        <v>47.61</v>
      </c>
      <c r="H77" s="240">
        <f t="shared" si="19"/>
        <v>62.52</v>
      </c>
      <c r="I77" s="240">
        <f t="shared" si="20"/>
        <v>47.61</v>
      </c>
      <c r="J77" s="301">
        <f t="shared" si="21"/>
        <v>62.52</v>
      </c>
      <c r="K77" s="302"/>
    </row>
    <row r="78" spans="1:11" ht="15">
      <c r="A78" s="286" t="s">
        <v>187</v>
      </c>
      <c r="B78" s="268" t="s">
        <v>25</v>
      </c>
      <c r="C78" s="268" t="s">
        <v>188</v>
      </c>
      <c r="D78" s="273" t="s">
        <v>189</v>
      </c>
      <c r="E78" s="92" t="str">
        <f>VLOOKUP($C78,'[1]Sheet'!$A$9:$M$2702,12,0)</f>
        <v>UN</v>
      </c>
      <c r="F78" s="283">
        <v>2</v>
      </c>
      <c r="G78" s="240">
        <f>VLOOKUP($C78,'[1]Sheet'!$A$9:$M$2702,13,0)</f>
        <v>26.98</v>
      </c>
      <c r="H78" s="240">
        <f t="shared" si="19"/>
        <v>35.43</v>
      </c>
      <c r="I78" s="240">
        <f t="shared" si="20"/>
        <v>53.96</v>
      </c>
      <c r="J78" s="301">
        <f t="shared" si="21"/>
        <v>70.86</v>
      </c>
      <c r="K78" s="302"/>
    </row>
    <row r="79" spans="1:11" ht="15">
      <c r="A79" s="286" t="s">
        <v>190</v>
      </c>
      <c r="B79" s="268" t="s">
        <v>25</v>
      </c>
      <c r="C79" s="268" t="s">
        <v>191</v>
      </c>
      <c r="D79" s="273" t="s">
        <v>192</v>
      </c>
      <c r="E79" s="92" t="str">
        <f>VLOOKUP($C79,'[1]Sheet'!$A$9:$M$2702,12,0)</f>
        <v>UN</v>
      </c>
      <c r="F79" s="283">
        <v>1</v>
      </c>
      <c r="G79" s="240">
        <f>VLOOKUP($C79,'[1]Sheet'!$A$9:$M$2702,13,0)</f>
        <v>40.09</v>
      </c>
      <c r="H79" s="240">
        <f t="shared" si="19"/>
        <v>52.65</v>
      </c>
      <c r="I79" s="240">
        <f t="shared" si="20"/>
        <v>40.09</v>
      </c>
      <c r="J79" s="301">
        <f t="shared" si="21"/>
        <v>52.65</v>
      </c>
      <c r="K79" s="302"/>
    </row>
    <row r="80" spans="1:11" ht="15">
      <c r="A80" s="286" t="s">
        <v>193</v>
      </c>
      <c r="B80" s="268" t="s">
        <v>25</v>
      </c>
      <c r="C80" s="268" t="s">
        <v>194</v>
      </c>
      <c r="D80" s="273" t="s">
        <v>195</v>
      </c>
      <c r="E80" s="92" t="str">
        <f>VLOOKUP($C80,'[1]Sheet'!$A$9:$M$2702,12,0)</f>
        <v>UN</v>
      </c>
      <c r="F80" s="283">
        <v>4</v>
      </c>
      <c r="G80" s="240">
        <f>VLOOKUP($C80,'[1]Sheet'!$A$9:$M$2702,13,0)</f>
        <v>25.28</v>
      </c>
      <c r="H80" s="240">
        <f t="shared" si="19"/>
        <v>33.2</v>
      </c>
      <c r="I80" s="240">
        <f t="shared" si="20"/>
        <v>101.12</v>
      </c>
      <c r="J80" s="301">
        <f t="shared" si="21"/>
        <v>132.8</v>
      </c>
      <c r="K80" s="302"/>
    </row>
    <row r="81" spans="1:11" ht="15">
      <c r="A81" s="286" t="s">
        <v>196</v>
      </c>
      <c r="B81" s="268" t="s">
        <v>25</v>
      </c>
      <c r="C81" s="268" t="s">
        <v>197</v>
      </c>
      <c r="D81" s="273" t="s">
        <v>198</v>
      </c>
      <c r="E81" s="92" t="str">
        <f>VLOOKUP($C81,'[1]Sheet'!$A$9:$M$2702,12,0)</f>
        <v>UN</v>
      </c>
      <c r="F81" s="283">
        <v>1</v>
      </c>
      <c r="G81" s="240">
        <f>VLOOKUP($C81,'[1]Sheet'!$A$9:$M$2702,13,0)</f>
        <v>47.41</v>
      </c>
      <c r="H81" s="240">
        <f t="shared" si="19"/>
        <v>62.26</v>
      </c>
      <c r="I81" s="240">
        <f t="shared" si="20"/>
        <v>47.41</v>
      </c>
      <c r="J81" s="301">
        <f t="shared" si="21"/>
        <v>62.26</v>
      </c>
      <c r="K81" s="302"/>
    </row>
    <row r="82" spans="1:11" ht="15">
      <c r="A82" s="286" t="s">
        <v>199</v>
      </c>
      <c r="B82" s="268" t="s">
        <v>25</v>
      </c>
      <c r="C82" s="268" t="s">
        <v>200</v>
      </c>
      <c r="D82" s="273" t="s">
        <v>201</v>
      </c>
      <c r="E82" s="92" t="str">
        <f>VLOOKUP($C82,'[1]Sheet'!$A$9:$M$2702,12,0)</f>
        <v>UN</v>
      </c>
      <c r="F82" s="283">
        <v>2</v>
      </c>
      <c r="G82" s="240">
        <f>VLOOKUP($C82,'[1]Sheet'!$A$9:$M$2702,13,0)</f>
        <v>51.82</v>
      </c>
      <c r="H82" s="240">
        <f t="shared" si="19"/>
        <v>68.05</v>
      </c>
      <c r="I82" s="240">
        <f t="shared" si="20"/>
        <v>103.64</v>
      </c>
      <c r="J82" s="301">
        <f t="shared" si="21"/>
        <v>136.1</v>
      </c>
      <c r="K82" s="302"/>
    </row>
    <row r="83" spans="1:11" ht="15">
      <c r="A83" s="286" t="s">
        <v>202</v>
      </c>
      <c r="B83" s="268" t="s">
        <v>25</v>
      </c>
      <c r="C83" s="268" t="s">
        <v>203</v>
      </c>
      <c r="D83" s="273" t="s">
        <v>204</v>
      </c>
      <c r="E83" s="92" t="str">
        <f>VLOOKUP($C83,'[1]Sheet'!$A$9:$M$2702,12,0)</f>
        <v>UN</v>
      </c>
      <c r="F83" s="283">
        <v>2</v>
      </c>
      <c r="G83" s="240">
        <f>VLOOKUP($C83,'[1]Sheet'!$A$9:$M$2702,13,0)</f>
        <v>38.02</v>
      </c>
      <c r="H83" s="240">
        <f t="shared" si="19"/>
        <v>49.93</v>
      </c>
      <c r="I83" s="240">
        <f t="shared" si="20"/>
        <v>76.04</v>
      </c>
      <c r="J83" s="301">
        <f t="shared" si="21"/>
        <v>99.86</v>
      </c>
      <c r="K83" s="302"/>
    </row>
    <row r="84" spans="1:11" ht="15">
      <c r="A84" s="286" t="s">
        <v>205</v>
      </c>
      <c r="B84" s="268" t="s">
        <v>25</v>
      </c>
      <c r="C84" s="268" t="s">
        <v>206</v>
      </c>
      <c r="D84" s="273" t="s">
        <v>207</v>
      </c>
      <c r="E84" s="92" t="str">
        <f>VLOOKUP($C84,'[1]Sheet'!$A$9:$M$2702,12,0)</f>
        <v>UN</v>
      </c>
      <c r="F84" s="283">
        <v>2</v>
      </c>
      <c r="G84" s="240">
        <f>VLOOKUP($C84,'[1]Sheet'!$A$9:$M$2702,13,0)</f>
        <v>166.79</v>
      </c>
      <c r="H84" s="240">
        <f t="shared" si="19"/>
        <v>219.03</v>
      </c>
      <c r="I84" s="240">
        <f t="shared" si="20"/>
        <v>333.58</v>
      </c>
      <c r="J84" s="301">
        <f t="shared" si="21"/>
        <v>438.06</v>
      </c>
      <c r="K84" s="302"/>
    </row>
    <row r="85" spans="1:11" ht="32.25" customHeight="1">
      <c r="A85" s="286" t="s">
        <v>208</v>
      </c>
      <c r="B85" s="268" t="s">
        <v>25</v>
      </c>
      <c r="C85" s="268" t="s">
        <v>209</v>
      </c>
      <c r="D85" s="273" t="s">
        <v>210</v>
      </c>
      <c r="E85" s="92" t="str">
        <f>VLOOKUP($C85,'[1]Sheet'!$A$9:$M$2702,12,0)</f>
        <v>UN</v>
      </c>
      <c r="F85" s="283">
        <v>4</v>
      </c>
      <c r="G85" s="240">
        <f>VLOOKUP($C85,'[1]Sheet'!$A$9:$M$2702,13,0)</f>
        <v>7.01</v>
      </c>
      <c r="H85" s="240">
        <f t="shared" si="19"/>
        <v>9.21</v>
      </c>
      <c r="I85" s="240">
        <f t="shared" si="20"/>
        <v>28.04</v>
      </c>
      <c r="J85" s="301">
        <f t="shared" si="21"/>
        <v>36.84</v>
      </c>
      <c r="K85" s="302"/>
    </row>
    <row r="86" spans="1:11" ht="15">
      <c r="A86" s="286" t="s">
        <v>211</v>
      </c>
      <c r="B86" s="268" t="s">
        <v>25</v>
      </c>
      <c r="C86" s="268" t="s">
        <v>212</v>
      </c>
      <c r="D86" s="273" t="s">
        <v>213</v>
      </c>
      <c r="E86" s="92" t="str">
        <f>VLOOKUP($C86,'[1]Sheet'!$A$9:$M$2702,12,0)</f>
        <v>UN</v>
      </c>
      <c r="F86" s="283">
        <v>1</v>
      </c>
      <c r="G86" s="240">
        <f>VLOOKUP($C86,'[1]Sheet'!$A$9:$M$2702,13,0)</f>
        <v>317.7</v>
      </c>
      <c r="H86" s="240">
        <f t="shared" si="19"/>
        <v>417.2</v>
      </c>
      <c r="I86" s="240">
        <f t="shared" si="20"/>
        <v>317.7</v>
      </c>
      <c r="J86" s="301">
        <f t="shared" si="21"/>
        <v>417.2</v>
      </c>
      <c r="K86" s="302"/>
    </row>
    <row r="87" spans="1:11" ht="15">
      <c r="A87" s="286" t="s">
        <v>214</v>
      </c>
      <c r="B87" s="268" t="s">
        <v>25</v>
      </c>
      <c r="C87" s="268" t="s">
        <v>215</v>
      </c>
      <c r="D87" s="273" t="s">
        <v>216</v>
      </c>
      <c r="E87" s="92" t="str">
        <f>VLOOKUP($C87,'[1]Sheet'!$A$9:$M$2702,12,0)</f>
        <v>UN</v>
      </c>
      <c r="F87" s="283">
        <v>2</v>
      </c>
      <c r="G87" s="240">
        <f>VLOOKUP($C87,'[1]Sheet'!$A$9:$M$2702,13,0)</f>
        <v>42.1</v>
      </c>
      <c r="H87" s="240">
        <f t="shared" si="19"/>
        <v>55.29</v>
      </c>
      <c r="I87" s="240">
        <f t="shared" si="20"/>
        <v>84.2</v>
      </c>
      <c r="J87" s="301">
        <f t="shared" si="21"/>
        <v>110.58</v>
      </c>
      <c r="K87" s="302"/>
    </row>
    <row r="88" spans="1:11" ht="15">
      <c r="A88" s="286" t="s">
        <v>217</v>
      </c>
      <c r="B88" s="268" t="s">
        <v>25</v>
      </c>
      <c r="C88" s="268" t="s">
        <v>218</v>
      </c>
      <c r="D88" s="273" t="s">
        <v>219</v>
      </c>
      <c r="E88" s="92" t="str">
        <f>VLOOKUP($C88,'[1]Sheet'!$A$9:$M$2702,12,0)</f>
        <v>UN</v>
      </c>
      <c r="F88" s="283">
        <v>3</v>
      </c>
      <c r="G88" s="240">
        <f>VLOOKUP($C88,'[1]Sheet'!$A$9:$M$2702,13,0)</f>
        <v>26.88</v>
      </c>
      <c r="H88" s="240">
        <f t="shared" si="19"/>
        <v>35.3</v>
      </c>
      <c r="I88" s="240">
        <f t="shared" si="20"/>
        <v>80.64</v>
      </c>
      <c r="J88" s="301">
        <f t="shared" si="21"/>
        <v>105.9</v>
      </c>
      <c r="K88" s="302"/>
    </row>
    <row r="89" spans="1:11" ht="15">
      <c r="A89" s="286" t="s">
        <v>220</v>
      </c>
      <c r="B89" s="268" t="s">
        <v>25</v>
      </c>
      <c r="C89" s="268" t="s">
        <v>221</v>
      </c>
      <c r="D89" s="273" t="s">
        <v>222</v>
      </c>
      <c r="E89" s="92" t="str">
        <f>VLOOKUP($C89,'[1]Sheet'!$A$9:$M$2702,12,0)</f>
        <v>UN</v>
      </c>
      <c r="F89" s="283">
        <v>1</v>
      </c>
      <c r="G89" s="240">
        <f>VLOOKUP($C89,'[1]Sheet'!$A$9:$M$2702,13,0)</f>
        <v>428.55</v>
      </c>
      <c r="H89" s="240">
        <f t="shared" si="19"/>
        <v>562.77</v>
      </c>
      <c r="I89" s="240">
        <f t="shared" si="20"/>
        <v>428.55</v>
      </c>
      <c r="J89" s="301">
        <f t="shared" si="21"/>
        <v>562.77</v>
      </c>
      <c r="K89" s="302"/>
    </row>
    <row r="90" spans="1:11" ht="15">
      <c r="A90" s="286" t="s">
        <v>223</v>
      </c>
      <c r="B90" s="268" t="s">
        <v>25</v>
      </c>
      <c r="C90" s="268" t="s">
        <v>224</v>
      </c>
      <c r="D90" s="273" t="s">
        <v>225</v>
      </c>
      <c r="E90" s="92" t="str">
        <f>VLOOKUP($C90,'[1]Sheet'!$A$9:$M$2702,12,0)</f>
        <v>UN</v>
      </c>
      <c r="F90" s="283">
        <v>1</v>
      </c>
      <c r="G90" s="240">
        <f>VLOOKUP($C90,'[1]Sheet'!$A$9:$M$2702,13,0)</f>
        <v>564.66</v>
      </c>
      <c r="H90" s="240">
        <f t="shared" si="19"/>
        <v>741.51</v>
      </c>
      <c r="I90" s="240">
        <f t="shared" si="20"/>
        <v>564.66</v>
      </c>
      <c r="J90" s="301">
        <f t="shared" si="21"/>
        <v>741.51</v>
      </c>
      <c r="K90" s="302"/>
    </row>
    <row r="91" spans="1:11" ht="15">
      <c r="A91" s="286" t="s">
        <v>226</v>
      </c>
      <c r="B91" s="268" t="s">
        <v>25</v>
      </c>
      <c r="C91" s="268" t="s">
        <v>227</v>
      </c>
      <c r="D91" s="273" t="s">
        <v>228</v>
      </c>
      <c r="E91" s="92" t="str">
        <f>VLOOKUP($C91,'[1]Sheet'!$A$9:$M$2702,12,0)</f>
        <v>UN</v>
      </c>
      <c r="F91" s="283">
        <v>4</v>
      </c>
      <c r="G91" s="240">
        <f>VLOOKUP($C91,'[1]Sheet'!$A$9:$M$2702,13,0)</f>
        <v>14.01</v>
      </c>
      <c r="H91" s="240">
        <f t="shared" si="19"/>
        <v>18.4</v>
      </c>
      <c r="I91" s="240">
        <f t="shared" si="20"/>
        <v>56.04</v>
      </c>
      <c r="J91" s="301">
        <f t="shared" si="21"/>
        <v>73.6</v>
      </c>
      <c r="K91" s="302"/>
    </row>
    <row r="92" spans="1:11" ht="15">
      <c r="A92" s="286" t="s">
        <v>229</v>
      </c>
      <c r="B92" s="268" t="s">
        <v>25</v>
      </c>
      <c r="C92" s="268" t="s">
        <v>230</v>
      </c>
      <c r="D92" s="273" t="s">
        <v>231</v>
      </c>
      <c r="E92" s="92" t="str">
        <f>VLOOKUP($C92,'[1]Sheet'!$A$9:$M$2702,12,0)</f>
        <v>UN</v>
      </c>
      <c r="F92" s="283">
        <v>2</v>
      </c>
      <c r="G92" s="240">
        <f>VLOOKUP($C92,'[1]Sheet'!$A$9:$M$2702,13,0)</f>
        <v>472.68</v>
      </c>
      <c r="H92" s="240">
        <f t="shared" si="19"/>
        <v>620.72</v>
      </c>
      <c r="I92" s="240">
        <f t="shared" si="20"/>
        <v>945.36</v>
      </c>
      <c r="J92" s="301">
        <f t="shared" si="21"/>
        <v>1241.44</v>
      </c>
      <c r="K92" s="302"/>
    </row>
    <row r="93" spans="1:11" ht="25.5">
      <c r="A93" s="286" t="s">
        <v>232</v>
      </c>
      <c r="B93" s="268" t="s">
        <v>25</v>
      </c>
      <c r="C93" s="268" t="s">
        <v>233</v>
      </c>
      <c r="D93" s="273" t="s">
        <v>234</v>
      </c>
      <c r="E93" s="92" t="str">
        <f>VLOOKUP($C93,'[1]Sheet'!$A$9:$M$2702,12,0)</f>
        <v>UN</v>
      </c>
      <c r="F93" s="283">
        <v>2</v>
      </c>
      <c r="G93" s="240">
        <f>VLOOKUP($C93,'[1]Sheet'!$A$9:$M$2702,13,0)</f>
        <v>432.28</v>
      </c>
      <c r="H93" s="240">
        <f t="shared" si="19"/>
        <v>567.67</v>
      </c>
      <c r="I93" s="240">
        <f t="shared" si="20"/>
        <v>864.56</v>
      </c>
      <c r="J93" s="301">
        <f t="shared" si="21"/>
        <v>1135.34</v>
      </c>
      <c r="K93" s="302"/>
    </row>
    <row r="94" spans="1:11" ht="24.4" customHeight="1">
      <c r="A94" s="286" t="s">
        <v>235</v>
      </c>
      <c r="B94" s="268" t="s">
        <v>25</v>
      </c>
      <c r="C94" s="268" t="s">
        <v>236</v>
      </c>
      <c r="D94" s="273" t="s">
        <v>237</v>
      </c>
      <c r="E94" s="92" t="str">
        <f>VLOOKUP($C94,'[1]Sheet'!$A$9:$M$2702,12,0)</f>
        <v>UN</v>
      </c>
      <c r="F94" s="283">
        <v>1</v>
      </c>
      <c r="G94" s="240">
        <f>VLOOKUP($C94,'[1]Sheet'!$A$9:$M$2702,13,0)</f>
        <v>367.67</v>
      </c>
      <c r="H94" s="240">
        <f t="shared" si="19"/>
        <v>482.82</v>
      </c>
      <c r="I94" s="240">
        <f t="shared" si="20"/>
        <v>367.67</v>
      </c>
      <c r="J94" s="301">
        <f t="shared" si="21"/>
        <v>482.82</v>
      </c>
      <c r="K94" s="302"/>
    </row>
    <row r="95" spans="1:11" ht="15">
      <c r="A95" s="286" t="s">
        <v>238</v>
      </c>
      <c r="B95" s="268" t="s">
        <v>25</v>
      </c>
      <c r="C95" s="268" t="s">
        <v>239</v>
      </c>
      <c r="D95" s="273" t="s">
        <v>240</v>
      </c>
      <c r="E95" s="92" t="str">
        <f>VLOOKUP($C95,'[1]Sheet'!$A$9:$M$2702,12,0)</f>
        <v>UN</v>
      </c>
      <c r="F95" s="283">
        <v>1</v>
      </c>
      <c r="G95" s="240">
        <f>VLOOKUP($C95,'[1]Sheet'!$A$9:$M$2702,13,0)</f>
        <v>573.44</v>
      </c>
      <c r="H95" s="240">
        <f t="shared" si="19"/>
        <v>753.04</v>
      </c>
      <c r="I95" s="240">
        <f t="shared" si="20"/>
        <v>573.44</v>
      </c>
      <c r="J95" s="301">
        <f t="shared" si="21"/>
        <v>753.04</v>
      </c>
      <c r="K95" s="302"/>
    </row>
    <row r="96" spans="1:11" ht="15">
      <c r="A96" s="286" t="s">
        <v>241</v>
      </c>
      <c r="B96" s="268" t="s">
        <v>25</v>
      </c>
      <c r="C96" s="268" t="s">
        <v>242</v>
      </c>
      <c r="D96" s="273" t="s">
        <v>243</v>
      </c>
      <c r="E96" s="92" t="str">
        <f>VLOOKUP($C96,'[1]Sheet'!$A$9:$M$2702,12,0)</f>
        <v>UN</v>
      </c>
      <c r="F96" s="283">
        <v>1</v>
      </c>
      <c r="G96" s="240">
        <f>VLOOKUP($C96,'[1]Sheet'!$A$9:$M$2702,13,0)</f>
        <v>2589.67</v>
      </c>
      <c r="H96" s="240">
        <f t="shared" si="19"/>
        <v>3400.75</v>
      </c>
      <c r="I96" s="240">
        <f t="shared" si="20"/>
        <v>2589.67</v>
      </c>
      <c r="J96" s="301">
        <f t="shared" si="21"/>
        <v>3400.75</v>
      </c>
      <c r="K96" s="302"/>
    </row>
    <row r="97" spans="1:11" ht="15">
      <c r="A97" s="286" t="s">
        <v>244</v>
      </c>
      <c r="B97" s="268" t="s">
        <v>25</v>
      </c>
      <c r="C97" s="268" t="s">
        <v>245</v>
      </c>
      <c r="D97" s="273" t="s">
        <v>246</v>
      </c>
      <c r="E97" s="92" t="str">
        <f>VLOOKUP($C97,'[1]Sheet'!$A$9:$M$2702,12,0)</f>
        <v>UN</v>
      </c>
      <c r="F97" s="283">
        <v>2</v>
      </c>
      <c r="G97" s="240">
        <f>VLOOKUP($C97,'[1]Sheet'!$A$9:$M$2702,13,0)</f>
        <v>141.51</v>
      </c>
      <c r="H97" s="240">
        <f t="shared" si="19"/>
        <v>185.83</v>
      </c>
      <c r="I97" s="240">
        <f t="shared" si="20"/>
        <v>283.02</v>
      </c>
      <c r="J97" s="301">
        <f t="shared" si="21"/>
        <v>371.66</v>
      </c>
      <c r="K97" s="302"/>
    </row>
    <row r="98" spans="1:11" ht="15">
      <c r="A98" s="286" t="s">
        <v>247</v>
      </c>
      <c r="B98" s="268" t="s">
        <v>25</v>
      </c>
      <c r="C98" s="268" t="s">
        <v>248</v>
      </c>
      <c r="D98" s="273" t="s">
        <v>249</v>
      </c>
      <c r="E98" s="92" t="str">
        <f>VLOOKUP($C98,'[1]Sheet'!$A$9:$M$2702,12,0)</f>
        <v>UN</v>
      </c>
      <c r="F98" s="283">
        <v>2</v>
      </c>
      <c r="G98" s="240">
        <f>VLOOKUP($C98,'[1]Sheet'!$A$9:$M$2702,13,0)</f>
        <v>52.37</v>
      </c>
      <c r="H98" s="240">
        <f t="shared" si="19"/>
        <v>68.77</v>
      </c>
      <c r="I98" s="240">
        <f t="shared" si="20"/>
        <v>104.74</v>
      </c>
      <c r="J98" s="301">
        <f t="shared" si="21"/>
        <v>137.54</v>
      </c>
      <c r="K98" s="302"/>
    </row>
    <row r="99" spans="1:11" ht="15">
      <c r="A99" s="286" t="s">
        <v>250</v>
      </c>
      <c r="B99" s="268" t="s">
        <v>25</v>
      </c>
      <c r="C99" s="268" t="s">
        <v>251</v>
      </c>
      <c r="D99" s="273" t="s">
        <v>252</v>
      </c>
      <c r="E99" s="92" t="str">
        <f>VLOOKUP($C99,'[1]Sheet'!$A$9:$M$2702,12,0)</f>
        <v>UN</v>
      </c>
      <c r="F99" s="283">
        <v>4</v>
      </c>
      <c r="G99" s="240">
        <f>VLOOKUP($C99,'[1]Sheet'!$A$9:$M$2702,13,0)</f>
        <v>56.35</v>
      </c>
      <c r="H99" s="240">
        <f t="shared" si="19"/>
        <v>74</v>
      </c>
      <c r="I99" s="240">
        <f t="shared" si="20"/>
        <v>225.4</v>
      </c>
      <c r="J99" s="301">
        <f t="shared" si="21"/>
        <v>296</v>
      </c>
      <c r="K99" s="302"/>
    </row>
    <row r="100" spans="1:11" ht="15">
      <c r="A100" s="286" t="s">
        <v>253</v>
      </c>
      <c r="B100" s="268" t="s">
        <v>25</v>
      </c>
      <c r="C100" s="268" t="s">
        <v>254</v>
      </c>
      <c r="D100" s="273" t="s">
        <v>255</v>
      </c>
      <c r="E100" s="92" t="str">
        <f>VLOOKUP($C100,'[1]Sheet'!$A$9:$M$2702,12,0)</f>
        <v>M</v>
      </c>
      <c r="F100" s="283">
        <v>50</v>
      </c>
      <c r="G100" s="240">
        <f>VLOOKUP($C100,'[1]Sheet'!$A$9:$M$2702,13,0)</f>
        <v>28.17</v>
      </c>
      <c r="H100" s="240">
        <f t="shared" si="19"/>
        <v>36.99</v>
      </c>
      <c r="I100" s="240">
        <f t="shared" si="20"/>
        <v>1408.5</v>
      </c>
      <c r="J100" s="301">
        <f t="shared" si="21"/>
        <v>1849.5</v>
      </c>
      <c r="K100" s="302"/>
    </row>
    <row r="101" spans="1:11" ht="15">
      <c r="A101" s="286" t="s">
        <v>256</v>
      </c>
      <c r="B101" s="268" t="s">
        <v>25</v>
      </c>
      <c r="C101" s="268" t="s">
        <v>257</v>
      </c>
      <c r="D101" s="273" t="s">
        <v>258</v>
      </c>
      <c r="E101" s="92" t="str">
        <f>VLOOKUP($C101,'[1]Sheet'!$A$9:$M$2702,12,0)</f>
        <v>M</v>
      </c>
      <c r="F101" s="283">
        <v>100</v>
      </c>
      <c r="G101" s="240">
        <f>VLOOKUP($C101,'[1]Sheet'!$A$9:$M$2702,13,0)</f>
        <v>32.36</v>
      </c>
      <c r="H101" s="240">
        <f t="shared" si="19"/>
        <v>42.5</v>
      </c>
      <c r="I101" s="240">
        <f t="shared" si="20"/>
        <v>3236</v>
      </c>
      <c r="J101" s="301">
        <f t="shared" si="21"/>
        <v>4250</v>
      </c>
      <c r="K101" s="302"/>
    </row>
    <row r="102" spans="1:11" ht="40.15" customHeight="1">
      <c r="A102" s="286" t="s">
        <v>259</v>
      </c>
      <c r="B102" s="268" t="s">
        <v>25</v>
      </c>
      <c r="C102" s="268" t="s">
        <v>260</v>
      </c>
      <c r="D102" s="273" t="s">
        <v>261</v>
      </c>
      <c r="E102" s="92" t="str">
        <f>VLOOKUP($C102,'[1]Sheet'!$A$9:$M$2702,12,0)</f>
        <v>UN</v>
      </c>
      <c r="F102" s="283">
        <v>1</v>
      </c>
      <c r="G102" s="240">
        <f>VLOOKUP($C102,'[1]Sheet'!$A$9:$M$2702,13,0)</f>
        <v>1304.5</v>
      </c>
      <c r="H102" s="240">
        <f t="shared" si="19"/>
        <v>1713.07</v>
      </c>
      <c r="I102" s="240">
        <f t="shared" si="20"/>
        <v>1304.5</v>
      </c>
      <c r="J102" s="301">
        <f t="shared" si="21"/>
        <v>1713.07</v>
      </c>
      <c r="K102" s="302"/>
    </row>
    <row r="103" spans="1:11" ht="19.9" customHeight="1">
      <c r="A103" s="286"/>
      <c r="C103" s="268"/>
      <c r="F103" s="283"/>
      <c r="H103" s="280" t="s">
        <v>41</v>
      </c>
      <c r="I103" s="303">
        <f>SUM(I68:I102)</f>
        <v>15907.12</v>
      </c>
      <c r="J103" s="306">
        <f>SUM(J68:J102)</f>
        <v>20889.86</v>
      </c>
      <c r="K103" s="302"/>
    </row>
    <row r="104" spans="1:11" ht="33" customHeight="1">
      <c r="A104" s="259" t="s">
        <v>262</v>
      </c>
      <c r="B104" s="262"/>
      <c r="C104" s="281"/>
      <c r="D104" s="282" t="s">
        <v>263</v>
      </c>
      <c r="E104" s="264"/>
      <c r="F104" s="265"/>
      <c r="G104" s="266"/>
      <c r="H104" s="266"/>
      <c r="I104" s="266"/>
      <c r="J104" s="300"/>
      <c r="K104" s="302"/>
    </row>
    <row r="105" spans="1:11" ht="33" customHeight="1">
      <c r="A105" s="267" t="s">
        <v>264</v>
      </c>
      <c r="B105" s="268" t="s">
        <v>25</v>
      </c>
      <c r="C105" s="268" t="s">
        <v>265</v>
      </c>
      <c r="D105" s="273" t="s">
        <v>266</v>
      </c>
      <c r="E105" s="268" t="str">
        <f>VLOOKUP($C105,'[1]Sheet'!$A$9:$M$2702,12,0)</f>
        <v>M</v>
      </c>
      <c r="F105" s="283">
        <v>175.1</v>
      </c>
      <c r="G105" s="240">
        <f>VLOOKUP($C105,'[1]Sheet'!$A$9:$M$2702,13,0)</f>
        <v>7.13</v>
      </c>
      <c r="H105" s="240">
        <f aca="true" t="shared" si="22" ref="H105:H138">ROUND($G105*(1+$H$7),2)</f>
        <v>9.36</v>
      </c>
      <c r="I105" s="240">
        <f aca="true" t="shared" si="23" ref="I105:I138">ROUND(F105*G105,2)</f>
        <v>1248.46</v>
      </c>
      <c r="J105" s="305">
        <f aca="true" t="shared" si="24" ref="J105:J138">ROUND(F105*H105,2)</f>
        <v>1638.94</v>
      </c>
      <c r="K105" s="302"/>
    </row>
    <row r="106" spans="1:11" ht="35.1" customHeight="1">
      <c r="A106" s="267" t="s">
        <v>267</v>
      </c>
      <c r="B106" s="268" t="s">
        <v>25</v>
      </c>
      <c r="C106" s="268" t="s">
        <v>268</v>
      </c>
      <c r="D106" s="273" t="s">
        <v>269</v>
      </c>
      <c r="E106" s="271" t="str">
        <f>VLOOKUP($C106,'[1]Sheet'!$A$9:$M$2702,12,0)</f>
        <v>M</v>
      </c>
      <c r="F106" s="283">
        <v>12.4</v>
      </c>
      <c r="G106" s="240">
        <f>VLOOKUP($C106,'[1]Sheet'!$A$9:$M$2702,13,0)</f>
        <v>11.17</v>
      </c>
      <c r="H106" s="240">
        <f t="shared" si="22"/>
        <v>14.67</v>
      </c>
      <c r="I106" s="240">
        <f t="shared" si="23"/>
        <v>138.51</v>
      </c>
      <c r="J106" s="305">
        <f t="shared" si="24"/>
        <v>181.91</v>
      </c>
      <c r="K106" s="302"/>
    </row>
    <row r="107" spans="1:11" ht="35.85" customHeight="1">
      <c r="A107" s="267" t="s">
        <v>270</v>
      </c>
      <c r="B107" s="268" t="s">
        <v>25</v>
      </c>
      <c r="C107" s="268" t="s">
        <v>271</v>
      </c>
      <c r="D107" s="273" t="s">
        <v>272</v>
      </c>
      <c r="E107" s="271" t="str">
        <f>VLOOKUP($C107,'[1]Sheet'!$A$9:$M$2702,12,0)</f>
        <v>M</v>
      </c>
      <c r="F107" s="283">
        <v>3</v>
      </c>
      <c r="G107" s="240">
        <f>VLOOKUP($C107,'[1]Sheet'!$A$9:$M$2702,13,0)</f>
        <v>16.56</v>
      </c>
      <c r="H107" s="240">
        <f t="shared" si="22"/>
        <v>21.75</v>
      </c>
      <c r="I107" s="240">
        <f t="shared" si="23"/>
        <v>49.68</v>
      </c>
      <c r="J107" s="305">
        <f t="shared" si="24"/>
        <v>65.25</v>
      </c>
      <c r="K107" s="302"/>
    </row>
    <row r="108" spans="1:11" ht="29.1" customHeight="1">
      <c r="A108" s="267" t="s">
        <v>273</v>
      </c>
      <c r="B108" s="268" t="s">
        <v>25</v>
      </c>
      <c r="C108" s="268" t="s">
        <v>274</v>
      </c>
      <c r="D108" s="273" t="s">
        <v>275</v>
      </c>
      <c r="E108" s="271" t="str">
        <f>VLOOKUP($C108,'[1]Sheet'!$A$9:$M$2702,12,0)</f>
        <v>UN</v>
      </c>
      <c r="F108" s="283">
        <v>18</v>
      </c>
      <c r="G108" s="240">
        <f>VLOOKUP($C108,'[1]Sheet'!$A$9:$M$2702,13,0)</f>
        <v>61.61</v>
      </c>
      <c r="H108" s="240">
        <f t="shared" si="22"/>
        <v>80.91</v>
      </c>
      <c r="I108" s="240">
        <f t="shared" si="23"/>
        <v>1108.98</v>
      </c>
      <c r="J108" s="305">
        <f t="shared" si="24"/>
        <v>1456.38</v>
      </c>
      <c r="K108" s="302"/>
    </row>
    <row r="109" spans="1:11" ht="32.85" customHeight="1">
      <c r="A109" s="267" t="s">
        <v>276</v>
      </c>
      <c r="B109" s="268" t="s">
        <v>25</v>
      </c>
      <c r="C109" s="268" t="s">
        <v>277</v>
      </c>
      <c r="D109" s="273" t="s">
        <v>278</v>
      </c>
      <c r="E109" s="271" t="str">
        <f>VLOOKUP($C109,'[1]Sheet'!$A$9:$M$2702,12,0)</f>
        <v>UN</v>
      </c>
      <c r="F109" s="283">
        <v>15</v>
      </c>
      <c r="G109" s="240">
        <f>VLOOKUP($C109,'[1]Sheet'!$A$9:$M$2702,13,0)</f>
        <v>13.65</v>
      </c>
      <c r="H109" s="240">
        <f t="shared" si="22"/>
        <v>17.93</v>
      </c>
      <c r="I109" s="240">
        <f t="shared" si="23"/>
        <v>204.75</v>
      </c>
      <c r="J109" s="305">
        <f t="shared" si="24"/>
        <v>268.95</v>
      </c>
      <c r="K109" s="302"/>
    </row>
    <row r="110" spans="1:11" ht="19.9" customHeight="1">
      <c r="A110" s="267" t="s">
        <v>279</v>
      </c>
      <c r="B110" s="268" t="s">
        <v>25</v>
      </c>
      <c r="C110" s="268" t="s">
        <v>280</v>
      </c>
      <c r="D110" s="273" t="s">
        <v>281</v>
      </c>
      <c r="E110" s="271" t="str">
        <f>VLOOKUP($C110,'[1]Sheet'!$A$9:$M$2702,12,0)</f>
        <v>UN</v>
      </c>
      <c r="F110" s="283">
        <v>1</v>
      </c>
      <c r="G110" s="240">
        <f>VLOOKUP($C110,'[1]Sheet'!$A$9:$M$2702,13,0)</f>
        <v>133.22</v>
      </c>
      <c r="H110" s="240">
        <f t="shared" si="22"/>
        <v>174.94</v>
      </c>
      <c r="I110" s="240">
        <f t="shared" si="23"/>
        <v>133.22</v>
      </c>
      <c r="J110" s="305">
        <f t="shared" si="24"/>
        <v>174.94</v>
      </c>
      <c r="K110" s="302"/>
    </row>
    <row r="111" spans="1:11" ht="34.35" customHeight="1">
      <c r="A111" s="267" t="s">
        <v>282</v>
      </c>
      <c r="B111" s="268" t="s">
        <v>25</v>
      </c>
      <c r="C111" s="268" t="s">
        <v>283</v>
      </c>
      <c r="D111" s="273" t="s">
        <v>284</v>
      </c>
      <c r="E111" s="271" t="str">
        <f>VLOOKUP($C111,'[1]Sheet'!$A$9:$M$2702,12,0)</f>
        <v>UN</v>
      </c>
      <c r="F111" s="283">
        <v>2</v>
      </c>
      <c r="G111" s="240">
        <f>VLOOKUP($C111,'[1]Sheet'!$A$9:$M$2702,13,0)</f>
        <v>16.91</v>
      </c>
      <c r="H111" s="240">
        <f t="shared" si="22"/>
        <v>22.21</v>
      </c>
      <c r="I111" s="240">
        <f t="shared" si="23"/>
        <v>33.82</v>
      </c>
      <c r="J111" s="305">
        <f t="shared" si="24"/>
        <v>44.42</v>
      </c>
      <c r="K111" s="302"/>
    </row>
    <row r="112" spans="1:11" ht="31.35" customHeight="1">
      <c r="A112" s="267" t="s">
        <v>285</v>
      </c>
      <c r="B112" s="268" t="s">
        <v>25</v>
      </c>
      <c r="C112" s="268" t="s">
        <v>286</v>
      </c>
      <c r="D112" s="273" t="s">
        <v>287</v>
      </c>
      <c r="E112" s="271" t="str">
        <f>VLOOKUP($C112,'[1]Sheet'!$A$9:$M$2702,12,0)</f>
        <v>UN</v>
      </c>
      <c r="F112" s="283">
        <v>2</v>
      </c>
      <c r="G112" s="240">
        <f>VLOOKUP($C112,'[1]Sheet'!$A$9:$M$2702,13,0)</f>
        <v>16.91</v>
      </c>
      <c r="H112" s="240">
        <f t="shared" si="22"/>
        <v>22.21</v>
      </c>
      <c r="I112" s="240">
        <f t="shared" si="23"/>
        <v>33.82</v>
      </c>
      <c r="J112" s="305">
        <f t="shared" si="24"/>
        <v>44.42</v>
      </c>
      <c r="K112" s="302"/>
    </row>
    <row r="113" spans="1:11" ht="34.35" customHeight="1">
      <c r="A113" s="267" t="s">
        <v>288</v>
      </c>
      <c r="B113" s="268" t="s">
        <v>25</v>
      </c>
      <c r="C113" s="268" t="s">
        <v>289</v>
      </c>
      <c r="D113" s="273" t="s">
        <v>290</v>
      </c>
      <c r="E113" s="271" t="str">
        <f>VLOOKUP($C113,'[1]Sheet'!$A$9:$M$2702,12,0)</f>
        <v>UN</v>
      </c>
      <c r="F113" s="283">
        <v>1</v>
      </c>
      <c r="G113" s="240">
        <f>VLOOKUP($C113,'[1]Sheet'!$A$9:$M$2702,13,0)</f>
        <v>16.91</v>
      </c>
      <c r="H113" s="240">
        <f t="shared" si="22"/>
        <v>22.21</v>
      </c>
      <c r="I113" s="240">
        <f t="shared" si="23"/>
        <v>16.91</v>
      </c>
      <c r="J113" s="305">
        <f t="shared" si="24"/>
        <v>22.21</v>
      </c>
      <c r="K113" s="302"/>
    </row>
    <row r="114" spans="1:11" ht="28.35" customHeight="1">
      <c r="A114" s="267" t="s">
        <v>291</v>
      </c>
      <c r="B114" s="268" t="s">
        <v>25</v>
      </c>
      <c r="C114" s="268" t="s">
        <v>292</v>
      </c>
      <c r="D114" s="273" t="s">
        <v>293</v>
      </c>
      <c r="E114" s="271" t="str">
        <f>VLOOKUP($C114,'[1]Sheet'!$A$9:$M$2702,12,0)</f>
        <v>UN</v>
      </c>
      <c r="F114" s="283">
        <v>1</v>
      </c>
      <c r="G114" s="240">
        <f>VLOOKUP($C114,'[1]Sheet'!$A$9:$M$2702,13,0)</f>
        <v>20.68</v>
      </c>
      <c r="H114" s="240">
        <f t="shared" si="22"/>
        <v>27.16</v>
      </c>
      <c r="I114" s="240">
        <f t="shared" si="23"/>
        <v>20.68</v>
      </c>
      <c r="J114" s="305">
        <f t="shared" si="24"/>
        <v>27.16</v>
      </c>
      <c r="K114" s="302"/>
    </row>
    <row r="115" spans="1:11" ht="29.85" customHeight="1">
      <c r="A115" s="267" t="s">
        <v>294</v>
      </c>
      <c r="B115" s="268" t="s">
        <v>25</v>
      </c>
      <c r="C115" s="268" t="s">
        <v>295</v>
      </c>
      <c r="D115" s="273" t="s">
        <v>296</v>
      </c>
      <c r="E115" s="271" t="str">
        <f>VLOOKUP($C115,'[1]Sheet'!$A$9:$M$2702,12,0)</f>
        <v>UN</v>
      </c>
      <c r="F115" s="283">
        <v>2</v>
      </c>
      <c r="G115" s="240">
        <f>VLOOKUP($C115,'[1]Sheet'!$A$9:$M$2702,13,0)</f>
        <v>434.14</v>
      </c>
      <c r="H115" s="240">
        <f t="shared" si="22"/>
        <v>570.11</v>
      </c>
      <c r="I115" s="240">
        <f t="shared" si="23"/>
        <v>868.28</v>
      </c>
      <c r="J115" s="305">
        <f t="shared" si="24"/>
        <v>1140.22</v>
      </c>
      <c r="K115" s="302"/>
    </row>
    <row r="116" spans="1:11" ht="32.85" customHeight="1">
      <c r="A116" s="267" t="s">
        <v>297</v>
      </c>
      <c r="B116" s="268" t="s">
        <v>25</v>
      </c>
      <c r="C116" s="268" t="s">
        <v>298</v>
      </c>
      <c r="D116" s="273" t="s">
        <v>299</v>
      </c>
      <c r="E116" s="271" t="str">
        <f>VLOOKUP($C116,'[1]Sheet'!$A$9:$M$2702,12,0)</f>
        <v>UN</v>
      </c>
      <c r="F116" s="283">
        <v>3</v>
      </c>
      <c r="G116" s="240">
        <f>VLOOKUP($C116,'[1]Sheet'!$A$9:$M$2702,13,0)</f>
        <v>58.48</v>
      </c>
      <c r="H116" s="240">
        <f t="shared" si="22"/>
        <v>76.8</v>
      </c>
      <c r="I116" s="240">
        <f t="shared" si="23"/>
        <v>175.44</v>
      </c>
      <c r="J116" s="305">
        <f t="shared" si="24"/>
        <v>230.4</v>
      </c>
      <c r="K116" s="302"/>
    </row>
    <row r="117" spans="1:11" ht="32.1" customHeight="1">
      <c r="A117" s="267" t="s">
        <v>300</v>
      </c>
      <c r="B117" s="268" t="s">
        <v>25</v>
      </c>
      <c r="C117" s="268" t="s">
        <v>301</v>
      </c>
      <c r="D117" s="273" t="s">
        <v>302</v>
      </c>
      <c r="E117" s="271" t="str">
        <f>VLOOKUP($C117,'[1]Sheet'!$A$9:$M$2702,12,0)</f>
        <v>UN</v>
      </c>
      <c r="F117" s="283">
        <v>1</v>
      </c>
      <c r="G117" s="240">
        <f>VLOOKUP($C117,'[1]Sheet'!$A$9:$M$2702,13,0)</f>
        <v>86.76</v>
      </c>
      <c r="H117" s="240">
        <f t="shared" si="22"/>
        <v>113.93</v>
      </c>
      <c r="I117" s="240">
        <f t="shared" si="23"/>
        <v>86.76</v>
      </c>
      <c r="J117" s="305">
        <f t="shared" si="24"/>
        <v>113.93</v>
      </c>
      <c r="K117" s="302"/>
    </row>
    <row r="118" spans="1:11" ht="15">
      <c r="A118" s="267" t="s">
        <v>303</v>
      </c>
      <c r="B118" s="268" t="s">
        <v>25</v>
      </c>
      <c r="C118" s="268" t="s">
        <v>304</v>
      </c>
      <c r="D118" s="273" t="s">
        <v>305</v>
      </c>
      <c r="E118" s="271" t="str">
        <f>VLOOKUP($C118,'[1]Sheet'!$A$9:$M$2702,12,0)</f>
        <v>M</v>
      </c>
      <c r="F118" s="283">
        <f>232.2+280.4</f>
        <v>512.6</v>
      </c>
      <c r="G118" s="240">
        <f>VLOOKUP($C118,'[1]Sheet'!$A$9:$M$2702,13,0)</f>
        <v>1.76</v>
      </c>
      <c r="H118" s="240">
        <f t="shared" si="22"/>
        <v>2.31</v>
      </c>
      <c r="I118" s="240">
        <f t="shared" si="23"/>
        <v>902.18</v>
      </c>
      <c r="J118" s="305">
        <f t="shared" si="24"/>
        <v>1184.11</v>
      </c>
      <c r="K118" s="302"/>
    </row>
    <row r="119" spans="1:11" ht="15">
      <c r="A119" s="267" t="s">
        <v>306</v>
      </c>
      <c r="B119" s="268" t="s">
        <v>25</v>
      </c>
      <c r="C119" s="268" t="s">
        <v>307</v>
      </c>
      <c r="D119" s="273" t="s">
        <v>308</v>
      </c>
      <c r="E119" s="271" t="str">
        <f>VLOOKUP($C119,'[1]Sheet'!$A$9:$M$2702,12,0)</f>
        <v>M</v>
      </c>
      <c r="F119" s="283">
        <v>150.9</v>
      </c>
      <c r="G119" s="240">
        <f>VLOOKUP($C119,'[1]Sheet'!$A$9:$M$2702,13,0)</f>
        <v>2.62</v>
      </c>
      <c r="H119" s="240">
        <f t="shared" si="22"/>
        <v>3.44</v>
      </c>
      <c r="I119" s="240">
        <f t="shared" si="23"/>
        <v>395.36</v>
      </c>
      <c r="J119" s="305">
        <f t="shared" si="24"/>
        <v>519.1</v>
      </c>
      <c r="K119" s="302"/>
    </row>
    <row r="120" spans="1:11" ht="33.6" customHeight="1">
      <c r="A120" s="267" t="s">
        <v>309</v>
      </c>
      <c r="B120" s="268" t="s">
        <v>25</v>
      </c>
      <c r="C120" s="268" t="s">
        <v>310</v>
      </c>
      <c r="D120" s="273" t="s">
        <v>311</v>
      </c>
      <c r="E120" s="271" t="str">
        <f>VLOOKUP($C120,'[1]Sheet'!$A$9:$M$2702,12,0)</f>
        <v>M</v>
      </c>
      <c r="F120" s="283">
        <v>70.8</v>
      </c>
      <c r="G120" s="240">
        <f>VLOOKUP($C120,'[1]Sheet'!$A$9:$M$2702,13,0)</f>
        <v>3.73</v>
      </c>
      <c r="H120" s="240">
        <f t="shared" si="22"/>
        <v>4.9</v>
      </c>
      <c r="I120" s="240">
        <f t="shared" si="23"/>
        <v>264.08</v>
      </c>
      <c r="J120" s="305">
        <f t="shared" si="24"/>
        <v>346.92</v>
      </c>
      <c r="K120" s="302"/>
    </row>
    <row r="121" spans="1:11" ht="15">
      <c r="A121" s="267" t="s">
        <v>312</v>
      </c>
      <c r="B121" s="268" t="s">
        <v>25</v>
      </c>
      <c r="C121" s="268" t="s">
        <v>313</v>
      </c>
      <c r="D121" s="273" t="s">
        <v>314</v>
      </c>
      <c r="E121" s="271" t="str">
        <f>VLOOKUP($C121,'[1]Sheet'!$A$9:$M$2702,12,0)</f>
        <v>M</v>
      </c>
      <c r="F121" s="283">
        <v>75.5</v>
      </c>
      <c r="G121" s="240">
        <f>VLOOKUP($C121,'[1]Sheet'!$A$9:$M$2702,13,0)</f>
        <v>5.36</v>
      </c>
      <c r="H121" s="240">
        <f t="shared" si="22"/>
        <v>7.04</v>
      </c>
      <c r="I121" s="240">
        <f t="shared" si="23"/>
        <v>404.68</v>
      </c>
      <c r="J121" s="305">
        <f t="shared" si="24"/>
        <v>531.52</v>
      </c>
      <c r="K121" s="302"/>
    </row>
    <row r="122" spans="1:11" ht="15">
      <c r="A122" s="267" t="s">
        <v>315</v>
      </c>
      <c r="B122" s="268" t="s">
        <v>25</v>
      </c>
      <c r="C122" s="268" t="s">
        <v>316</v>
      </c>
      <c r="D122" s="273" t="s">
        <v>317</v>
      </c>
      <c r="E122" s="271" t="str">
        <f>VLOOKUP($C122,'[1]Sheet'!$A$9:$M$2702,12,0)</f>
        <v>M</v>
      </c>
      <c r="F122" s="283">
        <v>4.1</v>
      </c>
      <c r="G122" s="240">
        <f>VLOOKUP($C122,'[1]Sheet'!$A$9:$M$2702,13,0)</f>
        <v>13.23</v>
      </c>
      <c r="H122" s="240">
        <f t="shared" si="22"/>
        <v>17.37</v>
      </c>
      <c r="I122" s="240">
        <f t="shared" si="23"/>
        <v>54.24</v>
      </c>
      <c r="J122" s="305">
        <f t="shared" si="24"/>
        <v>71.22</v>
      </c>
      <c r="K122" s="302"/>
    </row>
    <row r="123" spans="1:11" ht="15">
      <c r="A123" s="267" t="s">
        <v>318</v>
      </c>
      <c r="B123" s="268" t="s">
        <v>25</v>
      </c>
      <c r="C123" s="268" t="s">
        <v>319</v>
      </c>
      <c r="D123" s="273" t="s">
        <v>320</v>
      </c>
      <c r="E123" s="271" t="str">
        <f>VLOOKUP($C123,'[1]Sheet'!$A$9:$M$2702,12,0)</f>
        <v>UN</v>
      </c>
      <c r="F123" s="283">
        <v>9</v>
      </c>
      <c r="G123" s="240">
        <f>VLOOKUP($C123,'[1]Sheet'!$A$9:$M$2702,13,0)</f>
        <v>10.6</v>
      </c>
      <c r="H123" s="240">
        <f t="shared" si="22"/>
        <v>13.92</v>
      </c>
      <c r="I123" s="240">
        <f t="shared" si="23"/>
        <v>95.4</v>
      </c>
      <c r="J123" s="305">
        <f t="shared" si="24"/>
        <v>125.28</v>
      </c>
      <c r="K123" s="302"/>
    </row>
    <row r="124" spans="1:11" ht="15">
      <c r="A124" s="267" t="s">
        <v>321</v>
      </c>
      <c r="B124" s="268" t="s">
        <v>25</v>
      </c>
      <c r="C124" s="268" t="s">
        <v>322</v>
      </c>
      <c r="D124" s="273" t="s">
        <v>323</v>
      </c>
      <c r="E124" s="271" t="str">
        <f>VLOOKUP($C124,'[1]Sheet'!$A$9:$M$2702,12,0)</f>
        <v>UN</v>
      </c>
      <c r="F124" s="283">
        <v>8</v>
      </c>
      <c r="G124" s="240">
        <f>VLOOKUP($C124,'[1]Sheet'!$A$9:$M$2702,13,0)</f>
        <v>10.48</v>
      </c>
      <c r="H124" s="240">
        <f t="shared" si="22"/>
        <v>13.76</v>
      </c>
      <c r="I124" s="240">
        <f t="shared" si="23"/>
        <v>83.84</v>
      </c>
      <c r="J124" s="305">
        <f t="shared" si="24"/>
        <v>110.08</v>
      </c>
      <c r="K124" s="302"/>
    </row>
    <row r="125" spans="1:11" ht="28.35" customHeight="1">
      <c r="A125" s="267" t="s">
        <v>324</v>
      </c>
      <c r="B125" s="268" t="s">
        <v>25</v>
      </c>
      <c r="C125" s="268" t="s">
        <v>325</v>
      </c>
      <c r="D125" s="273" t="s">
        <v>326</v>
      </c>
      <c r="E125" s="271" t="str">
        <f>VLOOKUP($C125,'[1]Sheet'!$A$9:$M$2702,12,0)</f>
        <v>UN</v>
      </c>
      <c r="F125" s="283">
        <f>F124+F123</f>
        <v>17</v>
      </c>
      <c r="G125" s="240">
        <f>VLOOKUP($C125,'[1]Sheet'!$A$9:$M$2702,13,0)</f>
        <v>6.76</v>
      </c>
      <c r="H125" s="240">
        <f t="shared" si="22"/>
        <v>8.88</v>
      </c>
      <c r="I125" s="240">
        <f t="shared" si="23"/>
        <v>114.92</v>
      </c>
      <c r="J125" s="305">
        <f t="shared" si="24"/>
        <v>150.96</v>
      </c>
      <c r="K125" s="302"/>
    </row>
    <row r="126" spans="1:11" ht="27.6" customHeight="1">
      <c r="A126" s="267" t="s">
        <v>327</v>
      </c>
      <c r="B126" s="268" t="s">
        <v>25</v>
      </c>
      <c r="C126" s="268" t="s">
        <v>328</v>
      </c>
      <c r="D126" s="273" t="s">
        <v>329</v>
      </c>
      <c r="E126" s="271" t="str">
        <f>VLOOKUP($C126,'[1]Sheet'!$A$9:$M$2702,12,0)</f>
        <v>UN</v>
      </c>
      <c r="F126" s="283">
        <v>15</v>
      </c>
      <c r="G126" s="240">
        <f>VLOOKUP($C126,'[1]Sheet'!$A$9:$M$2702,13,0)</f>
        <v>14.19</v>
      </c>
      <c r="H126" s="240">
        <f t="shared" si="22"/>
        <v>18.63</v>
      </c>
      <c r="I126" s="240">
        <f t="shared" si="23"/>
        <v>212.85</v>
      </c>
      <c r="J126" s="305">
        <f t="shared" si="24"/>
        <v>279.45</v>
      </c>
      <c r="K126" s="302"/>
    </row>
    <row r="127" spans="1:11" ht="34.35" customHeight="1">
      <c r="A127" s="267" t="s">
        <v>330</v>
      </c>
      <c r="B127" s="268" t="s">
        <v>25</v>
      </c>
      <c r="C127" s="268" t="s">
        <v>331</v>
      </c>
      <c r="D127" s="273" t="s">
        <v>332</v>
      </c>
      <c r="E127" s="271" t="str">
        <f>VLOOKUP($C127,'[1]Sheet'!$A$9:$M$2702,12,0)</f>
        <v>UN</v>
      </c>
      <c r="F127" s="283">
        <v>1</v>
      </c>
      <c r="G127" s="240">
        <f>VLOOKUP($C127,'[1]Sheet'!$A$9:$M$2702,13,0)</f>
        <v>23.5</v>
      </c>
      <c r="H127" s="240">
        <f t="shared" si="22"/>
        <v>30.86</v>
      </c>
      <c r="I127" s="240">
        <f t="shared" si="23"/>
        <v>23.5</v>
      </c>
      <c r="J127" s="305">
        <f t="shared" si="24"/>
        <v>30.86</v>
      </c>
      <c r="K127" s="302"/>
    </row>
    <row r="128" spans="1:11" ht="31.35" customHeight="1">
      <c r="A128" s="267" t="s">
        <v>333</v>
      </c>
      <c r="B128" s="268" t="s">
        <v>25</v>
      </c>
      <c r="C128" s="268" t="s">
        <v>334</v>
      </c>
      <c r="D128" s="273" t="s">
        <v>335</v>
      </c>
      <c r="E128" s="271" t="str">
        <f>VLOOKUP($C128,'[1]Sheet'!$A$9:$M$2702,12,0)</f>
        <v>UN</v>
      </c>
      <c r="F128" s="283">
        <v>1</v>
      </c>
      <c r="G128" s="240">
        <f>VLOOKUP($C128,'[1]Sheet'!$A$9:$M$2702,13,0)</f>
        <v>70.8</v>
      </c>
      <c r="H128" s="240">
        <f t="shared" si="22"/>
        <v>92.97</v>
      </c>
      <c r="I128" s="240">
        <f t="shared" si="23"/>
        <v>70.8</v>
      </c>
      <c r="J128" s="305">
        <f t="shared" si="24"/>
        <v>92.97</v>
      </c>
      <c r="K128" s="302"/>
    </row>
    <row r="129" spans="1:11" ht="25.5">
      <c r="A129" s="267" t="s">
        <v>336</v>
      </c>
      <c r="B129" s="268" t="s">
        <v>25</v>
      </c>
      <c r="C129" s="268" t="s">
        <v>337</v>
      </c>
      <c r="D129" s="273" t="s">
        <v>338</v>
      </c>
      <c r="E129" s="271" t="str">
        <f>VLOOKUP($C129,'[1]Sheet'!$A$9:$M$2702,12,0)</f>
        <v>UN</v>
      </c>
      <c r="F129" s="283">
        <v>1</v>
      </c>
      <c r="G129" s="240">
        <f>VLOOKUP($C129,'[1]Sheet'!$A$9:$M$2702,13,0)</f>
        <v>2256.59</v>
      </c>
      <c r="H129" s="240">
        <f t="shared" si="22"/>
        <v>2963.35</v>
      </c>
      <c r="I129" s="240">
        <f t="shared" si="23"/>
        <v>2256.59</v>
      </c>
      <c r="J129" s="305">
        <f t="shared" si="24"/>
        <v>2963.35</v>
      </c>
      <c r="K129" s="302"/>
    </row>
    <row r="130" spans="1:11" ht="89.65" customHeight="1">
      <c r="A130" s="267" t="s">
        <v>339</v>
      </c>
      <c r="B130" s="268" t="s">
        <v>131</v>
      </c>
      <c r="C130" s="268" t="s">
        <v>340</v>
      </c>
      <c r="D130" s="270" t="s">
        <v>341</v>
      </c>
      <c r="E130" s="268" t="s">
        <v>342</v>
      </c>
      <c r="F130" s="283">
        <v>15</v>
      </c>
      <c r="G130" s="240">
        <v>57.41</v>
      </c>
      <c r="H130" s="240">
        <f t="shared" si="22"/>
        <v>75.39</v>
      </c>
      <c r="I130" s="240">
        <f t="shared" si="23"/>
        <v>861.15</v>
      </c>
      <c r="J130" s="305">
        <f t="shared" si="24"/>
        <v>1130.85</v>
      </c>
      <c r="K130" s="302"/>
    </row>
    <row r="131" spans="1:11" ht="50.65" customHeight="1">
      <c r="A131" s="267" t="s">
        <v>343</v>
      </c>
      <c r="B131" s="268" t="s">
        <v>131</v>
      </c>
      <c r="C131" s="315" t="s">
        <v>344</v>
      </c>
      <c r="D131" s="316" t="s">
        <v>345</v>
      </c>
      <c r="E131" s="268" t="s">
        <v>342</v>
      </c>
      <c r="F131" s="283">
        <v>14</v>
      </c>
      <c r="G131" s="240">
        <v>92.5</v>
      </c>
      <c r="H131" s="240">
        <f t="shared" si="22"/>
        <v>121.47</v>
      </c>
      <c r="I131" s="240">
        <f t="shared" si="23"/>
        <v>1295</v>
      </c>
      <c r="J131" s="305">
        <f t="shared" si="24"/>
        <v>1700.58</v>
      </c>
      <c r="K131" s="302"/>
    </row>
    <row r="132" spans="1:11" ht="44.85" customHeight="1">
      <c r="A132" s="267" t="s">
        <v>346</v>
      </c>
      <c r="B132" s="268" t="s">
        <v>131</v>
      </c>
      <c r="C132" s="315" t="s">
        <v>347</v>
      </c>
      <c r="D132" s="316" t="s">
        <v>348</v>
      </c>
      <c r="E132" s="268" t="s">
        <v>342</v>
      </c>
      <c r="F132" s="283">
        <v>1</v>
      </c>
      <c r="G132" s="240">
        <v>1.65</v>
      </c>
      <c r="H132" s="240">
        <f t="shared" si="22"/>
        <v>2.17</v>
      </c>
      <c r="I132" s="240">
        <f t="shared" si="23"/>
        <v>1.65</v>
      </c>
      <c r="J132" s="305">
        <f t="shared" si="24"/>
        <v>2.17</v>
      </c>
      <c r="K132" s="302"/>
    </row>
    <row r="133" spans="1:11" ht="25.5">
      <c r="A133" s="267" t="s">
        <v>349</v>
      </c>
      <c r="B133" s="268" t="s">
        <v>131</v>
      </c>
      <c r="C133" s="315" t="s">
        <v>350</v>
      </c>
      <c r="D133" s="270" t="s">
        <v>351</v>
      </c>
      <c r="E133" s="268" t="s">
        <v>342</v>
      </c>
      <c r="F133" s="283">
        <v>7</v>
      </c>
      <c r="G133" s="240">
        <v>3.98</v>
      </c>
      <c r="H133" s="240">
        <f t="shared" si="22"/>
        <v>5.23</v>
      </c>
      <c r="I133" s="240">
        <f t="shared" si="23"/>
        <v>27.86</v>
      </c>
      <c r="J133" s="305">
        <f t="shared" si="24"/>
        <v>36.61</v>
      </c>
      <c r="K133" s="302"/>
    </row>
    <row r="134" spans="1:11" ht="49.35" customHeight="1">
      <c r="A134" s="267" t="s">
        <v>352</v>
      </c>
      <c r="B134" s="268" t="s">
        <v>131</v>
      </c>
      <c r="C134" s="315" t="s">
        <v>353</v>
      </c>
      <c r="D134" s="316" t="s">
        <v>354</v>
      </c>
      <c r="E134" s="271" t="str">
        <f>VLOOKUP($C134,'[2]modelo'!$A$7515:$D$11246,3,0)</f>
        <v>un</v>
      </c>
      <c r="F134" s="283">
        <v>10</v>
      </c>
      <c r="G134" s="240">
        <f>VLOOKUP($C134,'[2]modelo'!$A$7515:$D$11246,4,0)</f>
        <v>4.38</v>
      </c>
      <c r="H134" s="240">
        <f t="shared" si="22"/>
        <v>5.75</v>
      </c>
      <c r="I134" s="240">
        <f t="shared" si="23"/>
        <v>43.8</v>
      </c>
      <c r="J134" s="305">
        <f t="shared" si="24"/>
        <v>57.5</v>
      </c>
      <c r="K134" s="302"/>
    </row>
    <row r="135" spans="1:11" ht="49.35" customHeight="1">
      <c r="A135" s="267" t="s">
        <v>355</v>
      </c>
      <c r="B135" s="268" t="s">
        <v>131</v>
      </c>
      <c r="C135" s="315" t="s">
        <v>356</v>
      </c>
      <c r="D135" s="316" t="s">
        <v>357</v>
      </c>
      <c r="E135" s="271" t="str">
        <f>VLOOKUP($C135,'[2]modelo'!$A$7515:$D$11246,3,0)</f>
        <v>un</v>
      </c>
      <c r="F135" s="283">
        <v>1</v>
      </c>
      <c r="G135" s="240">
        <f>VLOOKUP($C135,'[2]modelo'!$A$7515:$D$11246,4,0)</f>
        <v>4.73</v>
      </c>
      <c r="H135" s="240">
        <f t="shared" si="22"/>
        <v>6.21</v>
      </c>
      <c r="I135" s="240">
        <f t="shared" si="23"/>
        <v>4.73</v>
      </c>
      <c r="J135" s="305">
        <f t="shared" si="24"/>
        <v>6.21</v>
      </c>
      <c r="K135" s="302"/>
    </row>
    <row r="136" spans="1:11" ht="47.1" customHeight="1">
      <c r="A136" s="267" t="s">
        <v>358</v>
      </c>
      <c r="B136" s="268" t="s">
        <v>131</v>
      </c>
      <c r="C136" s="315" t="s">
        <v>359</v>
      </c>
      <c r="D136" s="316" t="s">
        <v>360</v>
      </c>
      <c r="E136" s="271" t="str">
        <f>VLOOKUP($C136,'[2]modelo'!$A$7515:$D$11246,3,0)</f>
        <v>un</v>
      </c>
      <c r="F136" s="283">
        <v>1</v>
      </c>
      <c r="G136" s="240">
        <f>VLOOKUP($C136,'[2]modelo'!$A$7515:$D$11246,4,0)</f>
        <v>5.99</v>
      </c>
      <c r="H136" s="240">
        <f t="shared" si="22"/>
        <v>7.87</v>
      </c>
      <c r="I136" s="240">
        <f t="shared" si="23"/>
        <v>5.99</v>
      </c>
      <c r="J136" s="305">
        <f t="shared" si="24"/>
        <v>7.87</v>
      </c>
      <c r="K136" s="302"/>
    </row>
    <row r="137" spans="1:11" ht="41.85" customHeight="1">
      <c r="A137" s="267" t="s">
        <v>361</v>
      </c>
      <c r="B137" s="268" t="s">
        <v>131</v>
      </c>
      <c r="C137" s="268" t="s">
        <v>362</v>
      </c>
      <c r="D137" s="316" t="s">
        <v>363</v>
      </c>
      <c r="E137" s="271" t="str">
        <f>VLOOKUP($C137,'[2]modelo'!$A$7515:$D$11246,3,0)</f>
        <v>un</v>
      </c>
      <c r="F137" s="283">
        <v>18</v>
      </c>
      <c r="G137" s="240">
        <f>VLOOKUP($C137,'[2]modelo'!$A$7515:$D$11246,4,0)</f>
        <v>4.99</v>
      </c>
      <c r="H137" s="240">
        <f t="shared" si="22"/>
        <v>6.55</v>
      </c>
      <c r="I137" s="240">
        <f t="shared" si="23"/>
        <v>89.82</v>
      </c>
      <c r="J137" s="305">
        <f t="shared" si="24"/>
        <v>117.9</v>
      </c>
      <c r="K137" s="302"/>
    </row>
    <row r="138" spans="1:11" ht="55.9" customHeight="1">
      <c r="A138" s="267" t="s">
        <v>364</v>
      </c>
      <c r="B138" s="268" t="s">
        <v>131</v>
      </c>
      <c r="C138" s="268" t="s">
        <v>365</v>
      </c>
      <c r="D138" s="316" t="s">
        <v>366</v>
      </c>
      <c r="E138" s="271" t="str">
        <f>VLOOKUP($C138,'[2]modelo'!$A$7515:$D$11246,3,0)</f>
        <v>un</v>
      </c>
      <c r="F138" s="283">
        <v>1</v>
      </c>
      <c r="G138" s="240">
        <f>VLOOKUP($C138,'[2]modelo'!$A$7515:$D$11246,4,0)</f>
        <v>7.4</v>
      </c>
      <c r="H138" s="240">
        <f t="shared" si="22"/>
        <v>9.72</v>
      </c>
      <c r="I138" s="240">
        <f t="shared" si="23"/>
        <v>7.4</v>
      </c>
      <c r="J138" s="305">
        <f t="shared" si="24"/>
        <v>9.72</v>
      </c>
      <c r="K138" s="302"/>
    </row>
    <row r="139" spans="1:11" ht="16.5">
      <c r="A139" s="286"/>
      <c r="C139" s="268"/>
      <c r="D139" s="287"/>
      <c r="F139" s="283"/>
      <c r="H139" s="280" t="s">
        <v>41</v>
      </c>
      <c r="I139" s="303">
        <f>SUM(I105:I138)</f>
        <v>11335.15</v>
      </c>
      <c r="J139" s="306">
        <f>SUM(J105:J138)</f>
        <v>14884.36</v>
      </c>
      <c r="K139" s="302"/>
    </row>
    <row r="140" spans="1:11" s="237" customFormat="1" ht="16.5">
      <c r="A140" s="116" t="s">
        <v>367</v>
      </c>
      <c r="B140" s="290"/>
      <c r="C140" s="281"/>
      <c r="D140" s="282" t="s">
        <v>368</v>
      </c>
      <c r="E140" s="264"/>
      <c r="F140" s="265"/>
      <c r="G140" s="266"/>
      <c r="H140" s="266"/>
      <c r="I140" s="266"/>
      <c r="J140" s="300"/>
      <c r="K140" s="302"/>
    </row>
    <row r="141" spans="1:1022" s="55" customFormat="1" ht="38.25">
      <c r="A141" s="286" t="s">
        <v>369</v>
      </c>
      <c r="B141" s="92" t="s">
        <v>25</v>
      </c>
      <c r="C141" s="268" t="s">
        <v>370</v>
      </c>
      <c r="D141" s="270" t="s">
        <v>371</v>
      </c>
      <c r="E141" s="317" t="str">
        <f>VLOOKUP($C141,'[1]Sheet'!$A$9:$M$2702,12,0)</f>
        <v>UN</v>
      </c>
      <c r="F141" s="283">
        <v>5</v>
      </c>
      <c r="G141" s="240">
        <f>VLOOKUP($C141,'[1]Sheet'!$A$9:$M$2702,13,0)</f>
        <v>488.64</v>
      </c>
      <c r="H141" s="240">
        <f aca="true" t="shared" si="25" ref="H141:H145">$G141*(1+$H$7)</f>
        <v>641.682048</v>
      </c>
      <c r="I141" s="240">
        <f aca="true" t="shared" si="26" ref="I141:I145">ROUND(F141*G141,2)</f>
        <v>2443.2</v>
      </c>
      <c r="J141" s="305">
        <f aca="true" t="shared" si="27" ref="J141:J145">ROUND(F141*H141,2)</f>
        <v>3208.41</v>
      </c>
      <c r="K141" s="302"/>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5"/>
      <c r="BR141" s="95"/>
      <c r="BS141" s="95"/>
      <c r="BT141" s="95"/>
      <c r="BU141" s="95"/>
      <c r="BV141" s="95"/>
      <c r="BW141" s="95"/>
      <c r="BX141" s="95"/>
      <c r="BY141" s="95"/>
      <c r="BZ141" s="95"/>
      <c r="CA141" s="95"/>
      <c r="CB141" s="95"/>
      <c r="CC141" s="95"/>
      <c r="CD141" s="95"/>
      <c r="CE141" s="95"/>
      <c r="CF141" s="95"/>
      <c r="CG141" s="95"/>
      <c r="CH141" s="95"/>
      <c r="CI141" s="95"/>
      <c r="CJ141" s="95"/>
      <c r="CK141" s="95"/>
      <c r="CL141" s="95"/>
      <c r="CM141" s="95"/>
      <c r="CN141" s="95"/>
      <c r="CO141" s="95"/>
      <c r="CP141" s="95"/>
      <c r="CQ141" s="95"/>
      <c r="CR141" s="95"/>
      <c r="CS141" s="95"/>
      <c r="CT141" s="95"/>
      <c r="CU141" s="95"/>
      <c r="CV141" s="95"/>
      <c r="CW141" s="95"/>
      <c r="CX141" s="95"/>
      <c r="CY141" s="95"/>
      <c r="CZ141" s="95"/>
      <c r="DA141" s="95"/>
      <c r="DB141" s="95"/>
      <c r="DC141" s="95"/>
      <c r="DD141" s="95"/>
      <c r="DE141" s="95"/>
      <c r="DF141" s="95"/>
      <c r="DG141" s="95"/>
      <c r="DH141" s="95"/>
      <c r="DI141" s="95"/>
      <c r="DJ141" s="95"/>
      <c r="DK141" s="95"/>
      <c r="DL141" s="95"/>
      <c r="DM141" s="95"/>
      <c r="DN141" s="95"/>
      <c r="DO141" s="95"/>
      <c r="DP141" s="95"/>
      <c r="DQ141" s="95"/>
      <c r="DR141" s="95"/>
      <c r="DS141" s="95"/>
      <c r="DT141" s="95"/>
      <c r="DU141" s="95"/>
      <c r="DV141" s="95"/>
      <c r="DW141" s="95"/>
      <c r="DX141" s="95"/>
      <c r="DY141" s="95"/>
      <c r="DZ141" s="95"/>
      <c r="EA141" s="95"/>
      <c r="EB141" s="95"/>
      <c r="EC141" s="95"/>
      <c r="ED141" s="95"/>
      <c r="EE141" s="95"/>
      <c r="EF141" s="95"/>
      <c r="EG141" s="95"/>
      <c r="EH141" s="95"/>
      <c r="EI141" s="95"/>
      <c r="EJ141" s="95"/>
      <c r="EK141" s="95"/>
      <c r="EL141" s="95"/>
      <c r="EM141" s="95"/>
      <c r="EN141" s="95"/>
      <c r="EO141" s="95"/>
      <c r="EP141" s="95"/>
      <c r="EQ141" s="95"/>
      <c r="ER141" s="95"/>
      <c r="ES141" s="95"/>
      <c r="ET141" s="95"/>
      <c r="EU141" s="95"/>
      <c r="EV141" s="95"/>
      <c r="EW141" s="95"/>
      <c r="EX141" s="95"/>
      <c r="EY141" s="95"/>
      <c r="EZ141" s="95"/>
      <c r="FA141" s="95"/>
      <c r="FB141" s="95"/>
      <c r="FC141" s="95"/>
      <c r="FD141" s="95"/>
      <c r="FE141" s="95"/>
      <c r="FF141" s="95"/>
      <c r="FG141" s="95"/>
      <c r="FH141" s="95"/>
      <c r="FI141" s="95"/>
      <c r="FJ141" s="95"/>
      <c r="FK141" s="95"/>
      <c r="FL141" s="95"/>
      <c r="FM141" s="95"/>
      <c r="FN141" s="95"/>
      <c r="FO141" s="95"/>
      <c r="FP141" s="95"/>
      <c r="FQ141" s="95"/>
      <c r="FR141" s="95"/>
      <c r="FS141" s="95"/>
      <c r="FT141" s="95"/>
      <c r="FU141" s="95"/>
      <c r="FV141" s="95"/>
      <c r="FW141" s="95"/>
      <c r="FX141" s="95"/>
      <c r="FY141" s="95"/>
      <c r="FZ141" s="95"/>
      <c r="GA141" s="95"/>
      <c r="GB141" s="95"/>
      <c r="GC141" s="95"/>
      <c r="GD141" s="95"/>
      <c r="GE141" s="95"/>
      <c r="GF141" s="95"/>
      <c r="GG141" s="95"/>
      <c r="GH141" s="95"/>
      <c r="GI141" s="95"/>
      <c r="GJ141" s="95"/>
      <c r="GK141" s="95"/>
      <c r="GL141" s="95"/>
      <c r="GM141" s="95"/>
      <c r="GN141" s="95"/>
      <c r="GO141" s="95"/>
      <c r="GP141" s="95"/>
      <c r="GQ141" s="95"/>
      <c r="GR141" s="95"/>
      <c r="GS141" s="95"/>
      <c r="GT141" s="95"/>
      <c r="GU141" s="95"/>
      <c r="GV141" s="95"/>
      <c r="GW141" s="95"/>
      <c r="GX141" s="95"/>
      <c r="GY141" s="95"/>
      <c r="GZ141" s="95"/>
      <c r="HA141" s="95"/>
      <c r="HB141" s="95"/>
      <c r="HC141" s="95"/>
      <c r="HD141" s="95"/>
      <c r="HE141" s="95"/>
      <c r="HF141" s="95"/>
      <c r="HG141" s="95"/>
      <c r="HH141" s="95"/>
      <c r="HI141" s="95"/>
      <c r="HJ141" s="95"/>
      <c r="HK141" s="95"/>
      <c r="HL141" s="95"/>
      <c r="HM141" s="95"/>
      <c r="HN141" s="95"/>
      <c r="HO141" s="95"/>
      <c r="HP141" s="95"/>
      <c r="HQ141" s="95"/>
      <c r="HR141" s="95"/>
      <c r="HS141" s="95"/>
      <c r="HT141" s="95"/>
      <c r="HU141" s="95"/>
      <c r="HV141" s="95"/>
      <c r="HW141" s="95"/>
      <c r="HX141" s="95"/>
      <c r="HY141" s="95"/>
      <c r="HZ141" s="95"/>
      <c r="IA141" s="95"/>
      <c r="IB141" s="95"/>
      <c r="IC141" s="95"/>
      <c r="ID141" s="95"/>
      <c r="IE141" s="95"/>
      <c r="IF141" s="95"/>
      <c r="IG141" s="95"/>
      <c r="IH141" s="95"/>
      <c r="II141" s="95"/>
      <c r="IJ141" s="95"/>
      <c r="IK141" s="95"/>
      <c r="IL141" s="95"/>
      <c r="IM141" s="95"/>
      <c r="IN141" s="95"/>
      <c r="IO141" s="95"/>
      <c r="IP141" s="95"/>
      <c r="IQ141" s="95"/>
      <c r="IR141" s="95"/>
      <c r="IS141" s="95"/>
      <c r="IT141" s="95"/>
      <c r="IU141" s="95"/>
      <c r="IV141" s="95"/>
      <c r="IW141" s="95"/>
      <c r="IX141" s="95"/>
      <c r="IY141" s="95"/>
      <c r="IZ141" s="95"/>
      <c r="JA141" s="95"/>
      <c r="JB141" s="95"/>
      <c r="JC141" s="95"/>
      <c r="JD141" s="95"/>
      <c r="JE141" s="95"/>
      <c r="JF141" s="95"/>
      <c r="JG141" s="95"/>
      <c r="JH141" s="95"/>
      <c r="JI141" s="95"/>
      <c r="JJ141" s="95"/>
      <c r="JK141" s="95"/>
      <c r="JL141" s="95"/>
      <c r="JM141" s="95"/>
      <c r="JN141" s="95"/>
      <c r="JO141" s="95"/>
      <c r="JP141" s="95"/>
      <c r="JQ141" s="95"/>
      <c r="JR141" s="95"/>
      <c r="JS141" s="95"/>
      <c r="JT141" s="95"/>
      <c r="JU141" s="95"/>
      <c r="JV141" s="95"/>
      <c r="JW141" s="95"/>
      <c r="JX141" s="95"/>
      <c r="JY141" s="95"/>
      <c r="JZ141" s="95"/>
      <c r="KA141" s="95"/>
      <c r="KB141" s="95"/>
      <c r="KC141" s="95"/>
      <c r="KD141" s="95"/>
      <c r="KE141" s="95"/>
      <c r="KF141" s="95"/>
      <c r="KG141" s="95"/>
      <c r="KH141" s="95"/>
      <c r="KI141" s="95"/>
      <c r="KJ141" s="95"/>
      <c r="KK141" s="95"/>
      <c r="KL141" s="95"/>
      <c r="KM141" s="95"/>
      <c r="KN141" s="95"/>
      <c r="KO141" s="95"/>
      <c r="KP141" s="95"/>
      <c r="KQ141" s="95"/>
      <c r="KR141" s="95"/>
      <c r="KS141" s="95"/>
      <c r="KT141" s="95"/>
      <c r="KU141" s="95"/>
      <c r="KV141" s="95"/>
      <c r="KW141" s="95"/>
      <c r="KX141" s="95"/>
      <c r="KY141" s="95"/>
      <c r="KZ141" s="95"/>
      <c r="LA141" s="95"/>
      <c r="LB141" s="95"/>
      <c r="LC141" s="95"/>
      <c r="LD141" s="95"/>
      <c r="LE141" s="95"/>
      <c r="LF141" s="95"/>
      <c r="LG141" s="95"/>
      <c r="LH141" s="95"/>
      <c r="LI141" s="95"/>
      <c r="LJ141" s="95"/>
      <c r="LK141" s="95"/>
      <c r="LL141" s="95"/>
      <c r="LM141" s="95"/>
      <c r="LN141" s="95"/>
      <c r="LO141" s="95"/>
      <c r="LP141" s="95"/>
      <c r="LQ141" s="95"/>
      <c r="LR141" s="95"/>
      <c r="LS141" s="95"/>
      <c r="LT141" s="95"/>
      <c r="LU141" s="95"/>
      <c r="LV141" s="95"/>
      <c r="LW141" s="95"/>
      <c r="LX141" s="95"/>
      <c r="LY141" s="95"/>
      <c r="LZ141" s="95"/>
      <c r="MA141" s="95"/>
      <c r="MB141" s="95"/>
      <c r="MC141" s="95"/>
      <c r="MD141" s="95"/>
      <c r="ME141" s="95"/>
      <c r="MF141" s="95"/>
      <c r="MG141" s="95"/>
      <c r="MH141" s="95"/>
      <c r="MI141" s="95"/>
      <c r="MJ141" s="95"/>
      <c r="MK141" s="95"/>
      <c r="ML141" s="95"/>
      <c r="MM141" s="95"/>
      <c r="MN141" s="95"/>
      <c r="MO141" s="95"/>
      <c r="MP141" s="95"/>
      <c r="MQ141" s="95"/>
      <c r="MR141" s="95"/>
      <c r="MS141" s="95"/>
      <c r="MT141" s="95"/>
      <c r="MU141" s="95"/>
      <c r="MV141" s="95"/>
      <c r="MW141" s="95"/>
      <c r="MX141" s="95"/>
      <c r="MY141" s="95"/>
      <c r="MZ141" s="95"/>
      <c r="NA141" s="95"/>
      <c r="NB141" s="95"/>
      <c r="NC141" s="95"/>
      <c r="ND141" s="95"/>
      <c r="NE141" s="95"/>
      <c r="NF141" s="95"/>
      <c r="NG141" s="95"/>
      <c r="NH141" s="95"/>
      <c r="NI141" s="95"/>
      <c r="NJ141" s="95"/>
      <c r="NK141" s="95"/>
      <c r="NL141" s="95"/>
      <c r="NM141" s="95"/>
      <c r="NN141" s="95"/>
      <c r="NO141" s="95"/>
      <c r="NP141" s="95"/>
      <c r="NQ141" s="95"/>
      <c r="NR141" s="95"/>
      <c r="NS141" s="95"/>
      <c r="NT141" s="95"/>
      <c r="NU141" s="95"/>
      <c r="NV141" s="95"/>
      <c r="NW141" s="95"/>
      <c r="NX141" s="95"/>
      <c r="NY141" s="95"/>
      <c r="NZ141" s="95"/>
      <c r="OA141" s="95"/>
      <c r="OB141" s="95"/>
      <c r="OC141" s="95"/>
      <c r="OD141" s="95"/>
      <c r="OE141" s="95"/>
      <c r="OF141" s="95"/>
      <c r="OG141" s="95"/>
      <c r="OH141" s="95"/>
      <c r="OI141" s="95"/>
      <c r="OJ141" s="95"/>
      <c r="OK141" s="95"/>
      <c r="OL141" s="95"/>
      <c r="OM141" s="95"/>
      <c r="ON141" s="95"/>
      <c r="OO141" s="95"/>
      <c r="OP141" s="95"/>
      <c r="OQ141" s="95"/>
      <c r="OR141" s="95"/>
      <c r="OS141" s="95"/>
      <c r="OT141" s="95"/>
      <c r="OU141" s="95"/>
      <c r="OV141" s="95"/>
      <c r="OW141" s="95"/>
      <c r="OX141" s="95"/>
      <c r="OY141" s="95"/>
      <c r="OZ141" s="95"/>
      <c r="PA141" s="95"/>
      <c r="PB141" s="95"/>
      <c r="PC141" s="95"/>
      <c r="PD141" s="95"/>
      <c r="PE141" s="95"/>
      <c r="PF141" s="95"/>
      <c r="PG141" s="95"/>
      <c r="PH141" s="95"/>
      <c r="PI141" s="95"/>
      <c r="PJ141" s="95"/>
      <c r="PK141" s="95"/>
      <c r="PL141" s="95"/>
      <c r="PM141" s="95"/>
      <c r="PN141" s="95"/>
      <c r="PO141" s="95"/>
      <c r="PP141" s="95"/>
      <c r="PQ141" s="95"/>
      <c r="PR141" s="95"/>
      <c r="PS141" s="95"/>
      <c r="PT141" s="95"/>
      <c r="PU141" s="95"/>
      <c r="PV141" s="95"/>
      <c r="PW141" s="95"/>
      <c r="PX141" s="95"/>
      <c r="PY141" s="95"/>
      <c r="PZ141" s="95"/>
      <c r="QA141" s="95"/>
      <c r="QB141" s="95"/>
      <c r="QC141" s="95"/>
      <c r="QD141" s="95"/>
      <c r="QE141" s="95"/>
      <c r="QF141" s="95"/>
      <c r="QG141" s="95"/>
      <c r="QH141" s="95"/>
      <c r="QI141" s="95"/>
      <c r="QJ141" s="95"/>
      <c r="QK141" s="95"/>
      <c r="QL141" s="95"/>
      <c r="QM141" s="95"/>
      <c r="QN141" s="95"/>
      <c r="QO141" s="95"/>
      <c r="QP141" s="95"/>
      <c r="QQ141" s="95"/>
      <c r="QR141" s="95"/>
      <c r="QS141" s="95"/>
      <c r="QT141" s="95"/>
      <c r="QU141" s="95"/>
      <c r="QV141" s="95"/>
      <c r="QW141" s="95"/>
      <c r="QX141" s="95"/>
      <c r="QY141" s="95"/>
      <c r="QZ141" s="95"/>
      <c r="RA141" s="95"/>
      <c r="RB141" s="95"/>
      <c r="RC141" s="95"/>
      <c r="RD141" s="95"/>
      <c r="RE141" s="95"/>
      <c r="RF141" s="95"/>
      <c r="RG141" s="95"/>
      <c r="RH141" s="95"/>
      <c r="RI141" s="95"/>
      <c r="RJ141" s="95"/>
      <c r="RK141" s="95"/>
      <c r="RL141" s="95"/>
      <c r="RM141" s="95"/>
      <c r="RN141" s="95"/>
      <c r="RO141" s="95"/>
      <c r="RP141" s="95"/>
      <c r="RQ141" s="95"/>
      <c r="RR141" s="95"/>
      <c r="RS141" s="95"/>
      <c r="RT141" s="95"/>
      <c r="RU141" s="95"/>
      <c r="RV141" s="95"/>
      <c r="RW141" s="95"/>
      <c r="RX141" s="95"/>
      <c r="RY141" s="95"/>
      <c r="RZ141" s="95"/>
      <c r="SA141" s="95"/>
      <c r="SB141" s="95"/>
      <c r="SC141" s="95"/>
      <c r="SD141" s="95"/>
      <c r="SE141" s="95"/>
      <c r="SF141" s="95"/>
      <c r="SG141" s="95"/>
      <c r="SH141" s="95"/>
      <c r="SI141" s="95"/>
      <c r="SJ141" s="95"/>
      <c r="SK141" s="95"/>
      <c r="SL141" s="95"/>
      <c r="SM141" s="95"/>
      <c r="SN141" s="95"/>
      <c r="SO141" s="95"/>
      <c r="SP141" s="95"/>
      <c r="SQ141" s="95"/>
      <c r="SR141" s="95"/>
      <c r="SS141" s="95"/>
      <c r="ST141" s="95"/>
      <c r="SU141" s="95"/>
      <c r="SV141" s="95"/>
      <c r="SW141" s="95"/>
      <c r="SX141" s="95"/>
      <c r="SY141" s="95"/>
      <c r="SZ141" s="95"/>
      <c r="TA141" s="95"/>
      <c r="TB141" s="95"/>
      <c r="TC141" s="95"/>
      <c r="TD141" s="95"/>
      <c r="TE141" s="95"/>
      <c r="TF141" s="95"/>
      <c r="TG141" s="95"/>
      <c r="TH141" s="95"/>
      <c r="TI141" s="95"/>
      <c r="TJ141" s="95"/>
      <c r="TK141" s="95"/>
      <c r="TL141" s="95"/>
      <c r="TM141" s="95"/>
      <c r="TN141" s="95"/>
      <c r="TO141" s="95"/>
      <c r="TP141" s="95"/>
      <c r="TQ141" s="95"/>
      <c r="TR141" s="95"/>
      <c r="TS141" s="95"/>
      <c r="TT141" s="95"/>
      <c r="TU141" s="95"/>
      <c r="TV141" s="95"/>
      <c r="TW141" s="95"/>
      <c r="TX141" s="95"/>
      <c r="TY141" s="95"/>
      <c r="TZ141" s="95"/>
      <c r="UA141" s="95"/>
      <c r="UB141" s="95"/>
      <c r="UC141" s="95"/>
      <c r="UD141" s="95"/>
      <c r="UE141" s="95"/>
      <c r="UF141" s="95"/>
      <c r="UG141" s="95"/>
      <c r="UH141" s="95"/>
      <c r="UI141" s="95"/>
      <c r="UJ141" s="95"/>
      <c r="UK141" s="95"/>
      <c r="UL141" s="95"/>
      <c r="UM141" s="95"/>
      <c r="UN141" s="95"/>
      <c r="UO141" s="95"/>
      <c r="UP141" s="95"/>
      <c r="UQ141" s="95"/>
      <c r="UR141" s="95"/>
      <c r="US141" s="95"/>
      <c r="UT141" s="95"/>
      <c r="UU141" s="95"/>
      <c r="UV141" s="95"/>
      <c r="UW141" s="95"/>
      <c r="UX141" s="95"/>
      <c r="UY141" s="95"/>
      <c r="UZ141" s="95"/>
      <c r="VA141" s="95"/>
      <c r="VB141" s="95"/>
      <c r="VC141" s="95"/>
      <c r="VD141" s="95"/>
      <c r="VE141" s="95"/>
      <c r="VF141" s="95"/>
      <c r="VG141" s="95"/>
      <c r="VH141" s="95"/>
      <c r="VI141" s="95"/>
      <c r="VJ141" s="95"/>
      <c r="VK141" s="95"/>
      <c r="VL141" s="95"/>
      <c r="VM141" s="95"/>
      <c r="VN141" s="95"/>
      <c r="VO141" s="95"/>
      <c r="VP141" s="95"/>
      <c r="VQ141" s="95"/>
      <c r="VR141" s="95"/>
      <c r="VS141" s="95"/>
      <c r="VT141" s="95"/>
      <c r="VU141" s="95"/>
      <c r="VV141" s="95"/>
      <c r="VW141" s="95"/>
      <c r="VX141" s="95"/>
      <c r="VY141" s="95"/>
      <c r="VZ141" s="95"/>
      <c r="WA141" s="95"/>
      <c r="WB141" s="95"/>
      <c r="WC141" s="95"/>
      <c r="WD141" s="95"/>
      <c r="WE141" s="95"/>
      <c r="WF141" s="95"/>
      <c r="WG141" s="95"/>
      <c r="WH141" s="95"/>
      <c r="WI141" s="95"/>
      <c r="WJ141" s="95"/>
      <c r="WK141" s="95"/>
      <c r="WL141" s="95"/>
      <c r="WM141" s="95"/>
      <c r="WN141" s="95"/>
      <c r="WO141" s="95"/>
      <c r="WP141" s="95"/>
      <c r="WQ141" s="95"/>
      <c r="WR141" s="95"/>
      <c r="WS141" s="95"/>
      <c r="WT141" s="95"/>
      <c r="WU141" s="95"/>
      <c r="WV141" s="95"/>
      <c r="WW141" s="95"/>
      <c r="WX141" s="95"/>
      <c r="WY141" s="95"/>
      <c r="WZ141" s="95"/>
      <c r="XA141" s="95"/>
      <c r="XB141" s="95"/>
      <c r="XC141" s="95"/>
      <c r="XD141" s="95"/>
      <c r="XE141" s="95"/>
      <c r="XF141" s="95"/>
      <c r="XG141" s="95"/>
      <c r="XH141" s="95"/>
      <c r="XI141" s="95"/>
      <c r="XJ141" s="95"/>
      <c r="XK141" s="95"/>
      <c r="XL141" s="95"/>
      <c r="XM141" s="95"/>
      <c r="XN141" s="95"/>
      <c r="XO141" s="95"/>
      <c r="XP141" s="95"/>
      <c r="XQ141" s="95"/>
      <c r="XR141" s="95"/>
      <c r="XS141" s="95"/>
      <c r="XT141" s="95"/>
      <c r="XU141" s="95"/>
      <c r="XV141" s="95"/>
      <c r="XW141" s="95"/>
      <c r="XX141" s="95"/>
      <c r="XY141" s="95"/>
      <c r="XZ141" s="95"/>
      <c r="YA141" s="95"/>
      <c r="YB141" s="95"/>
      <c r="YC141" s="95"/>
      <c r="YD141" s="95"/>
      <c r="YE141" s="95"/>
      <c r="YF141" s="95"/>
      <c r="YG141" s="95"/>
      <c r="YH141" s="95"/>
      <c r="YI141" s="95"/>
      <c r="YJ141" s="95"/>
      <c r="YK141" s="95"/>
      <c r="YL141" s="95"/>
      <c r="YM141" s="95"/>
      <c r="YN141" s="95"/>
      <c r="YO141" s="95"/>
      <c r="YP141" s="95"/>
      <c r="YQ141" s="95"/>
      <c r="YR141" s="95"/>
      <c r="YS141" s="95"/>
      <c r="YT141" s="95"/>
      <c r="YU141" s="95"/>
      <c r="YV141" s="95"/>
      <c r="YW141" s="95"/>
      <c r="YX141" s="95"/>
      <c r="YY141" s="95"/>
      <c r="YZ141" s="95"/>
      <c r="ZA141" s="95"/>
      <c r="ZB141" s="95"/>
      <c r="ZC141" s="95"/>
      <c r="ZD141" s="95"/>
      <c r="ZE141" s="95"/>
      <c r="ZF141" s="95"/>
      <c r="ZG141" s="95"/>
      <c r="ZH141" s="95"/>
      <c r="ZI141" s="95"/>
      <c r="ZJ141" s="95"/>
      <c r="ZK141" s="95"/>
      <c r="ZL141" s="95"/>
      <c r="ZM141" s="95"/>
      <c r="ZN141" s="95"/>
      <c r="ZO141" s="95"/>
      <c r="ZP141" s="95"/>
      <c r="ZQ141" s="95"/>
      <c r="ZR141" s="95"/>
      <c r="ZS141" s="95"/>
      <c r="ZT141" s="95"/>
      <c r="ZU141" s="95"/>
      <c r="ZV141" s="95"/>
      <c r="ZW141" s="95"/>
      <c r="ZX141" s="95"/>
      <c r="ZY141" s="95"/>
      <c r="ZZ141" s="95"/>
      <c r="AAA141" s="95"/>
      <c r="AAB141" s="95"/>
      <c r="AAC141" s="95"/>
      <c r="AAD141" s="95"/>
      <c r="AAE141" s="95"/>
      <c r="AAF141" s="95"/>
      <c r="AAG141" s="95"/>
      <c r="AAH141" s="95"/>
      <c r="AAI141" s="95"/>
      <c r="AAJ141" s="95"/>
      <c r="AAK141" s="95"/>
      <c r="AAL141" s="95"/>
      <c r="AAM141" s="95"/>
      <c r="AAN141" s="95"/>
      <c r="AAO141" s="95"/>
      <c r="AAP141" s="95"/>
      <c r="AAQ141" s="95"/>
      <c r="AAR141" s="95"/>
      <c r="AAS141" s="95"/>
      <c r="AAT141" s="95"/>
      <c r="AAU141" s="95"/>
      <c r="AAV141" s="95"/>
      <c r="AAW141" s="95"/>
      <c r="AAX141" s="95"/>
      <c r="AAY141" s="95"/>
      <c r="AAZ141" s="95"/>
      <c r="ABA141" s="95"/>
      <c r="ABB141" s="95"/>
      <c r="ABC141" s="95"/>
      <c r="ABD141" s="95"/>
      <c r="ABE141" s="95"/>
      <c r="ABF141" s="95"/>
      <c r="ABG141" s="95"/>
      <c r="ABH141" s="95"/>
      <c r="ABI141" s="95"/>
      <c r="ABJ141" s="95"/>
      <c r="ABK141" s="95"/>
      <c r="ABL141" s="95"/>
      <c r="ABM141" s="95"/>
      <c r="ABN141" s="95"/>
      <c r="ABO141" s="95"/>
      <c r="ABP141" s="95"/>
      <c r="ABQ141" s="95"/>
      <c r="ABR141" s="95"/>
      <c r="ABS141" s="95"/>
      <c r="ABT141" s="95"/>
      <c r="ABU141" s="95"/>
      <c r="ABV141" s="95"/>
      <c r="ABW141" s="95"/>
      <c r="ABX141" s="95"/>
      <c r="ABY141" s="95"/>
      <c r="ABZ141" s="95"/>
      <c r="ACA141" s="95"/>
      <c r="ACB141" s="95"/>
      <c r="ACC141" s="95"/>
      <c r="ACD141" s="95"/>
      <c r="ACE141" s="95"/>
      <c r="ACF141" s="95"/>
      <c r="ACG141" s="95"/>
      <c r="ACH141" s="95"/>
      <c r="ACI141" s="95"/>
      <c r="ACJ141" s="95"/>
      <c r="ACK141" s="95"/>
      <c r="ACL141" s="95"/>
      <c r="ACM141" s="95"/>
      <c r="ACN141" s="95"/>
      <c r="ACO141" s="95"/>
      <c r="ACP141" s="95"/>
      <c r="ACQ141" s="95"/>
      <c r="ACR141" s="95"/>
      <c r="ACS141" s="95"/>
      <c r="ACT141" s="95"/>
      <c r="ACU141" s="95"/>
      <c r="ACV141" s="95"/>
      <c r="ACW141" s="95"/>
      <c r="ACX141" s="95"/>
      <c r="ACY141" s="95"/>
      <c r="ACZ141" s="95"/>
      <c r="ADA141" s="95"/>
      <c r="ADB141" s="95"/>
      <c r="ADC141" s="95"/>
      <c r="ADD141" s="95"/>
      <c r="ADE141" s="95"/>
      <c r="ADF141" s="95"/>
      <c r="ADG141" s="95"/>
      <c r="ADH141" s="95"/>
      <c r="ADI141" s="95"/>
      <c r="ADJ141" s="95"/>
      <c r="ADK141" s="95"/>
      <c r="ADL141" s="95"/>
      <c r="ADM141" s="95"/>
      <c r="ADN141" s="95"/>
      <c r="ADO141" s="95"/>
      <c r="ADP141" s="95"/>
      <c r="ADQ141" s="95"/>
      <c r="ADR141" s="95"/>
      <c r="ADS141" s="95"/>
      <c r="ADT141" s="95"/>
      <c r="ADU141" s="95"/>
      <c r="ADV141" s="95"/>
      <c r="ADW141" s="95"/>
      <c r="ADX141" s="95"/>
      <c r="ADY141" s="95"/>
      <c r="ADZ141" s="95"/>
      <c r="AEA141" s="95"/>
      <c r="AEB141" s="95"/>
      <c r="AEC141" s="95"/>
      <c r="AED141" s="95"/>
      <c r="AEE141" s="95"/>
      <c r="AEF141" s="95"/>
      <c r="AEG141" s="95"/>
      <c r="AEH141" s="95"/>
      <c r="AEI141" s="95"/>
      <c r="AEJ141" s="95"/>
      <c r="AEK141" s="95"/>
      <c r="AEL141" s="95"/>
      <c r="AEM141" s="95"/>
      <c r="AEN141" s="95"/>
      <c r="AEO141" s="95"/>
      <c r="AEP141" s="95"/>
      <c r="AEQ141" s="95"/>
      <c r="AER141" s="95"/>
      <c r="AES141" s="95"/>
      <c r="AET141" s="95"/>
      <c r="AEU141" s="95"/>
      <c r="AEV141" s="95"/>
      <c r="AEW141" s="95"/>
      <c r="AEX141" s="95"/>
      <c r="AEY141" s="95"/>
      <c r="AEZ141" s="95"/>
      <c r="AFA141" s="95"/>
      <c r="AFB141" s="95"/>
      <c r="AFC141" s="95"/>
      <c r="AFD141" s="95"/>
      <c r="AFE141" s="95"/>
      <c r="AFF141" s="95"/>
      <c r="AFG141" s="95"/>
      <c r="AFH141" s="95"/>
      <c r="AFI141" s="95"/>
      <c r="AFJ141" s="95"/>
      <c r="AFK141" s="95"/>
      <c r="AFL141" s="95"/>
      <c r="AFM141" s="95"/>
      <c r="AFN141" s="95"/>
      <c r="AFO141" s="95"/>
      <c r="AFP141" s="95"/>
      <c r="AFQ141" s="95"/>
      <c r="AFR141" s="95"/>
      <c r="AFS141" s="95"/>
      <c r="AFT141" s="95"/>
      <c r="AFU141" s="95"/>
      <c r="AFV141" s="95"/>
      <c r="AFW141" s="95"/>
      <c r="AFX141" s="95"/>
      <c r="AFY141" s="95"/>
      <c r="AFZ141" s="95"/>
      <c r="AGA141" s="95"/>
      <c r="AGB141" s="95"/>
      <c r="AGC141" s="95"/>
      <c r="AGD141" s="95"/>
      <c r="AGE141" s="95"/>
      <c r="AGF141" s="95"/>
      <c r="AGG141" s="95"/>
      <c r="AGH141" s="95"/>
      <c r="AGI141" s="95"/>
      <c r="AGJ141" s="95"/>
      <c r="AGK141" s="95"/>
      <c r="AGL141" s="95"/>
      <c r="AGM141" s="95"/>
      <c r="AGN141" s="95"/>
      <c r="AGO141" s="95"/>
      <c r="AGP141" s="95"/>
      <c r="AGQ141" s="95"/>
      <c r="AGR141" s="95"/>
      <c r="AGS141" s="95"/>
      <c r="AGT141" s="95"/>
      <c r="AGU141" s="95"/>
      <c r="AGV141" s="95"/>
      <c r="AGW141" s="95"/>
      <c r="AGX141" s="95"/>
      <c r="AGY141" s="95"/>
      <c r="AGZ141" s="95"/>
      <c r="AHA141" s="95"/>
      <c r="AHB141" s="95"/>
      <c r="AHC141" s="95"/>
      <c r="AHD141" s="95"/>
      <c r="AHE141" s="95"/>
      <c r="AHF141" s="95"/>
      <c r="AHG141" s="95"/>
      <c r="AHH141" s="95"/>
      <c r="AHI141" s="95"/>
      <c r="AHJ141" s="95"/>
      <c r="AHK141" s="95"/>
      <c r="AHL141" s="95"/>
      <c r="AHM141" s="95"/>
      <c r="AHN141" s="95"/>
      <c r="AHO141" s="95"/>
      <c r="AHP141" s="95"/>
      <c r="AHQ141" s="95"/>
      <c r="AHR141" s="95"/>
      <c r="AHS141" s="95"/>
      <c r="AHT141" s="95"/>
      <c r="AHU141" s="95"/>
      <c r="AHV141" s="95"/>
      <c r="AHW141" s="95"/>
      <c r="AHX141" s="95"/>
      <c r="AHY141" s="95"/>
      <c r="AHZ141" s="95"/>
      <c r="AIA141" s="95"/>
      <c r="AIB141" s="95"/>
      <c r="AIC141" s="95"/>
      <c r="AID141" s="95"/>
      <c r="AIE141" s="95"/>
      <c r="AIF141" s="95"/>
      <c r="AIG141" s="95"/>
      <c r="AIH141" s="95"/>
      <c r="AII141" s="95"/>
      <c r="AIJ141" s="95"/>
      <c r="AIK141" s="95"/>
      <c r="AIL141" s="95"/>
      <c r="AIM141" s="95"/>
      <c r="AIN141" s="95"/>
      <c r="AIO141" s="95"/>
      <c r="AIP141" s="95"/>
      <c r="AIQ141" s="95"/>
      <c r="AIR141" s="95"/>
      <c r="AIS141" s="95"/>
      <c r="AIT141" s="95"/>
      <c r="AIU141" s="95"/>
      <c r="AIV141" s="95"/>
      <c r="AIW141" s="95"/>
      <c r="AIX141" s="95"/>
      <c r="AIY141" s="95"/>
      <c r="AIZ141" s="95"/>
      <c r="AJA141" s="95"/>
      <c r="AJB141" s="95"/>
      <c r="AJC141" s="95"/>
      <c r="AJD141" s="95"/>
      <c r="AJE141" s="95"/>
      <c r="AJF141" s="95"/>
      <c r="AJG141" s="95"/>
      <c r="AJH141" s="95"/>
      <c r="AJI141" s="95"/>
      <c r="AJJ141" s="95"/>
      <c r="AJK141" s="95"/>
      <c r="AJL141" s="95"/>
      <c r="AJM141" s="95"/>
      <c r="AJN141" s="95"/>
      <c r="AJO141" s="95"/>
      <c r="AJP141" s="95"/>
      <c r="AJQ141" s="95"/>
      <c r="AJR141" s="95"/>
      <c r="AJS141" s="95"/>
      <c r="AJT141" s="95"/>
      <c r="AJU141" s="95"/>
      <c r="AJV141" s="95"/>
      <c r="AJW141" s="95"/>
      <c r="AJX141" s="95"/>
      <c r="AJY141" s="95"/>
      <c r="AJZ141" s="95"/>
      <c r="AKA141" s="95"/>
      <c r="AKB141" s="95"/>
      <c r="AKC141" s="95"/>
      <c r="AKD141" s="95"/>
      <c r="AKE141" s="95"/>
      <c r="AKF141" s="95"/>
      <c r="AKG141" s="95"/>
      <c r="AKH141" s="95"/>
      <c r="AKI141" s="95"/>
      <c r="AKJ141" s="95"/>
      <c r="AKK141" s="95"/>
      <c r="AKL141" s="95"/>
      <c r="AKM141" s="95"/>
      <c r="AKN141" s="95"/>
      <c r="AKO141" s="95"/>
      <c r="AKP141" s="95"/>
      <c r="AKQ141" s="95"/>
      <c r="AKR141" s="95"/>
      <c r="AKS141" s="95"/>
      <c r="AKT141" s="95"/>
      <c r="AKU141" s="95"/>
      <c r="AKV141" s="95"/>
      <c r="AKW141" s="95"/>
      <c r="AKX141" s="95"/>
      <c r="AKY141" s="95"/>
      <c r="AKZ141" s="95"/>
      <c r="ALA141" s="95"/>
      <c r="ALB141" s="95"/>
      <c r="ALC141" s="95"/>
      <c r="ALD141" s="95"/>
      <c r="ALE141" s="95"/>
      <c r="ALF141" s="95"/>
      <c r="ALG141" s="95"/>
      <c r="ALH141" s="95"/>
      <c r="ALI141" s="95"/>
      <c r="ALJ141" s="95"/>
      <c r="ALK141" s="95"/>
      <c r="ALL141" s="95"/>
      <c r="ALM141" s="95"/>
      <c r="ALN141" s="95"/>
      <c r="ALO141" s="95"/>
      <c r="ALP141" s="95"/>
      <c r="ALQ141" s="95"/>
      <c r="ALR141" s="95"/>
      <c r="ALS141" s="95"/>
      <c r="ALT141" s="95"/>
      <c r="ALU141" s="95"/>
      <c r="ALV141" s="95"/>
      <c r="ALW141" s="95"/>
      <c r="ALX141" s="95"/>
      <c r="ALY141" s="95"/>
      <c r="ALZ141" s="95"/>
      <c r="AMA141" s="95"/>
      <c r="AMB141" s="95"/>
      <c r="AMC141" s="95"/>
      <c r="AMD141" s="95"/>
      <c r="AME141" s="95"/>
      <c r="AMF141" s="95"/>
      <c r="AMG141" s="95"/>
      <c r="AMH141" s="95"/>
    </row>
    <row r="142" spans="1:11" ht="78.6" customHeight="1">
      <c r="A142" s="286" t="s">
        <v>372</v>
      </c>
      <c r="B142" s="92" t="s">
        <v>373</v>
      </c>
      <c r="C142" s="271">
        <v>100669</v>
      </c>
      <c r="D142" s="270" t="s">
        <v>374</v>
      </c>
      <c r="E142" s="317" t="s">
        <v>375</v>
      </c>
      <c r="F142" s="283">
        <f>(0.48*6)</f>
        <v>2.88</v>
      </c>
      <c r="G142" s="240">
        <v>936.81</v>
      </c>
      <c r="H142" s="240">
        <f t="shared" si="25"/>
        <v>1230.218892</v>
      </c>
      <c r="I142" s="240">
        <f t="shared" si="26"/>
        <v>2698.01</v>
      </c>
      <c r="J142" s="305">
        <f t="shared" si="27"/>
        <v>3543.03</v>
      </c>
      <c r="K142" s="302"/>
    </row>
    <row r="143" spans="1:11" ht="59.65" customHeight="1">
      <c r="A143" s="286" t="s">
        <v>376</v>
      </c>
      <c r="B143" s="92" t="s">
        <v>373</v>
      </c>
      <c r="C143" s="268" t="s">
        <v>377</v>
      </c>
      <c r="D143" s="270" t="s">
        <v>378</v>
      </c>
      <c r="E143" s="317" t="s">
        <v>375</v>
      </c>
      <c r="F143" s="283">
        <f>((1.3*0.7)*8)</f>
        <v>7.28</v>
      </c>
      <c r="G143" s="240">
        <v>1569.13</v>
      </c>
      <c r="H143" s="240">
        <f t="shared" si="25"/>
        <v>2060.581516</v>
      </c>
      <c r="I143" s="240">
        <f t="shared" si="26"/>
        <v>11423.27</v>
      </c>
      <c r="J143" s="305">
        <f t="shared" si="27"/>
        <v>15001.03</v>
      </c>
      <c r="K143" s="302"/>
    </row>
    <row r="144" spans="1:11" ht="61.35" customHeight="1">
      <c r="A144" s="286" t="s">
        <v>379</v>
      </c>
      <c r="B144" s="92" t="s">
        <v>373</v>
      </c>
      <c r="C144" s="268" t="s">
        <v>380</v>
      </c>
      <c r="D144" s="270" t="s">
        <v>381</v>
      </c>
      <c r="E144" s="92" t="s">
        <v>375</v>
      </c>
      <c r="F144" s="283">
        <v>1</v>
      </c>
      <c r="G144" s="240">
        <v>489.23</v>
      </c>
      <c r="H144" s="240">
        <f t="shared" si="25"/>
        <v>642.456836</v>
      </c>
      <c r="I144" s="240">
        <f t="shared" si="26"/>
        <v>489.23</v>
      </c>
      <c r="J144" s="305">
        <f t="shared" si="27"/>
        <v>642.46</v>
      </c>
      <c r="K144" s="302"/>
    </row>
    <row r="145" spans="1:11" ht="15">
      <c r="A145" s="286" t="s">
        <v>382</v>
      </c>
      <c r="B145" s="92" t="s">
        <v>25</v>
      </c>
      <c r="C145" s="268" t="s">
        <v>383</v>
      </c>
      <c r="D145" s="270" t="s">
        <v>384</v>
      </c>
      <c r="E145" s="92" t="str">
        <f>VLOOKUP($C145,'[1]Sheet'!$A$9:$M$2702,12,0)</f>
        <v>UN</v>
      </c>
      <c r="F145" s="283">
        <v>5</v>
      </c>
      <c r="G145" s="240">
        <f>VLOOKUP($C145,'[1]Sheet'!$A$9:$M$2702,13,0)</f>
        <v>218.99</v>
      </c>
      <c r="H145" s="240">
        <f t="shared" si="25"/>
        <v>287.577668</v>
      </c>
      <c r="I145" s="240">
        <f t="shared" si="26"/>
        <v>1094.95</v>
      </c>
      <c r="J145" s="305">
        <f t="shared" si="27"/>
        <v>1437.89</v>
      </c>
      <c r="K145" s="302"/>
    </row>
    <row r="146" spans="1:11" ht="15.75">
      <c r="A146" s="286"/>
      <c r="C146" s="268"/>
      <c r="D146" s="287"/>
      <c r="F146" s="283"/>
      <c r="H146" s="280" t="s">
        <v>41</v>
      </c>
      <c r="I146" s="303">
        <f>SUM(I141:I145)</f>
        <v>18148.66</v>
      </c>
      <c r="J146" s="326">
        <f>SUM(J141:J145)</f>
        <v>23832.82</v>
      </c>
      <c r="K146" s="302"/>
    </row>
    <row r="147" spans="1:11" s="237" customFormat="1" ht="16.5">
      <c r="A147" s="116" t="s">
        <v>385</v>
      </c>
      <c r="B147" s="290"/>
      <c r="C147" s="281"/>
      <c r="D147" s="282" t="s">
        <v>386</v>
      </c>
      <c r="E147" s="264"/>
      <c r="F147" s="265"/>
      <c r="G147" s="266"/>
      <c r="H147" s="266"/>
      <c r="I147" s="266"/>
      <c r="J147" s="300"/>
      <c r="K147" s="302"/>
    </row>
    <row r="148" spans="1:1022" ht="25.5">
      <c r="A148" s="286" t="s">
        <v>387</v>
      </c>
      <c r="B148" s="92" t="s">
        <v>131</v>
      </c>
      <c r="C148" s="302" t="s">
        <v>388</v>
      </c>
      <c r="D148" s="275" t="s">
        <v>389</v>
      </c>
      <c r="E148" s="317" t="str">
        <f>VLOOKUP($C148,'[2]modelo'!$A$7515:$D$11246,3,0)</f>
        <v>m2</v>
      </c>
      <c r="F148" s="283">
        <f>(7.08+27.93+14.04+10.33+3.35+3.35+6.35+7.54)</f>
        <v>79.97</v>
      </c>
      <c r="G148" s="240">
        <f>VLOOKUP($C148,'[2]modelo'!$A$7515:$D$11246,4,0)</f>
        <v>36.77</v>
      </c>
      <c r="H148" s="240">
        <f aca="true" t="shared" si="28" ref="H148:H151">ROUND($G148*(1+$H$7),2)</f>
        <v>48.29</v>
      </c>
      <c r="I148" s="240">
        <f aca="true" t="shared" si="29" ref="I148:I151">ROUND(F148*G148,2)</f>
        <v>2940.5</v>
      </c>
      <c r="J148" s="305">
        <f aca="true" t="shared" si="30" ref="J148:J151">ROUND(F148*H148,2)</f>
        <v>3861.75</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c r="WK148"/>
      <c r="WL148"/>
      <c r="WM148"/>
      <c r="WN148"/>
      <c r="WO148"/>
      <c r="WP148"/>
      <c r="WQ148"/>
      <c r="WR148"/>
      <c r="WS148"/>
      <c r="WT148"/>
      <c r="WU148"/>
      <c r="WV148"/>
      <c r="WW148"/>
      <c r="WX148"/>
      <c r="WY148"/>
      <c r="WZ148"/>
      <c r="XA148"/>
      <c r="XB148"/>
      <c r="XC148"/>
      <c r="XD148"/>
      <c r="XE148"/>
      <c r="XF148"/>
      <c r="XG148"/>
      <c r="XH148"/>
      <c r="XI148"/>
      <c r="XJ148"/>
      <c r="XK148"/>
      <c r="XL148"/>
      <c r="XM148"/>
      <c r="XN148"/>
      <c r="XO148"/>
      <c r="XP148"/>
      <c r="XQ148"/>
      <c r="XR148"/>
      <c r="XS148"/>
      <c r="XT148"/>
      <c r="XU148"/>
      <c r="XV148"/>
      <c r="XW148"/>
      <c r="XX148"/>
      <c r="XY148"/>
      <c r="XZ148"/>
      <c r="YA148"/>
      <c r="YB148"/>
      <c r="YC148"/>
      <c r="YD148"/>
      <c r="YE148"/>
      <c r="YF148"/>
      <c r="YG148"/>
      <c r="YH148"/>
      <c r="YI148"/>
      <c r="YJ148"/>
      <c r="YK148"/>
      <c r="YL148"/>
      <c r="YM148"/>
      <c r="YN148"/>
      <c r="YO148"/>
      <c r="YP148"/>
      <c r="YQ148"/>
      <c r="YR148"/>
      <c r="YS148"/>
      <c r="YT148"/>
      <c r="YU148"/>
      <c r="YV148"/>
      <c r="YW148"/>
      <c r="YX148"/>
      <c r="YY148"/>
      <c r="YZ148"/>
      <c r="ZA148"/>
      <c r="ZB148"/>
      <c r="ZC148"/>
      <c r="ZD148"/>
      <c r="ZE148"/>
      <c r="ZF148"/>
      <c r="ZG148"/>
      <c r="ZH148"/>
      <c r="ZI148"/>
      <c r="ZJ148"/>
      <c r="ZK148"/>
      <c r="ZL148"/>
      <c r="ZM148"/>
      <c r="ZN148"/>
      <c r="ZO148"/>
      <c r="ZP148"/>
      <c r="ZQ148"/>
      <c r="ZR148"/>
      <c r="ZS148"/>
      <c r="ZT148"/>
      <c r="ZU148"/>
      <c r="ZV148"/>
      <c r="ZW148"/>
      <c r="ZX148"/>
      <c r="ZY148"/>
      <c r="ZZ148"/>
      <c r="AAA148"/>
      <c r="AAB148"/>
      <c r="AAC148"/>
      <c r="AAD148"/>
      <c r="AAE148"/>
      <c r="AAF148"/>
      <c r="AAG148"/>
      <c r="AAH148"/>
      <c r="AAI148"/>
      <c r="AAJ148"/>
      <c r="AAK148"/>
      <c r="AAL148"/>
      <c r="AAM148"/>
      <c r="AAN148"/>
      <c r="AAO148"/>
      <c r="AAP148"/>
      <c r="AAQ148"/>
      <c r="AAR148"/>
      <c r="AAS148"/>
      <c r="AAT148"/>
      <c r="AAU148"/>
      <c r="AAV148"/>
      <c r="AAW148"/>
      <c r="AAX148"/>
      <c r="AAY148"/>
      <c r="AAZ148"/>
      <c r="ABA148"/>
      <c r="ABB148"/>
      <c r="ABC148"/>
      <c r="ABD148"/>
      <c r="ABE148"/>
      <c r="ABF148"/>
      <c r="ABG148"/>
      <c r="ABH148"/>
      <c r="ABI148"/>
      <c r="ABJ148"/>
      <c r="ABK148"/>
      <c r="ABL148"/>
      <c r="ABM148"/>
      <c r="ABN148"/>
      <c r="ABO148"/>
      <c r="ABP148"/>
      <c r="ABQ148"/>
      <c r="ABR148"/>
      <c r="ABS148"/>
      <c r="ABT148"/>
      <c r="ABU148"/>
      <c r="ABV148"/>
      <c r="ABW148"/>
      <c r="ABX148"/>
      <c r="ABY148"/>
      <c r="ABZ148"/>
      <c r="ACA148"/>
      <c r="ACB148"/>
      <c r="ACC148"/>
      <c r="ACD148"/>
      <c r="ACE148"/>
      <c r="ACF148"/>
      <c r="ACG148"/>
      <c r="ACH148"/>
      <c r="ACI148"/>
      <c r="ACJ148"/>
      <c r="ACK148"/>
      <c r="ACL148"/>
      <c r="ACM148"/>
      <c r="ACN148"/>
      <c r="ACO148"/>
      <c r="ACP148"/>
      <c r="ACQ148"/>
      <c r="ACR148"/>
      <c r="ACS148"/>
      <c r="ACT148"/>
      <c r="ACU148"/>
      <c r="ACV148"/>
      <c r="ACW148"/>
      <c r="ACX148"/>
      <c r="ACY148"/>
      <c r="ACZ148"/>
      <c r="ADA148"/>
      <c r="ADB148"/>
      <c r="ADC148"/>
      <c r="ADD148"/>
      <c r="ADE148"/>
      <c r="ADF148"/>
      <c r="ADG148"/>
      <c r="ADH148"/>
      <c r="ADI148"/>
      <c r="ADJ148"/>
      <c r="ADK148"/>
      <c r="ADL148"/>
      <c r="ADM148"/>
      <c r="ADN148"/>
      <c r="ADO148"/>
      <c r="ADP148"/>
      <c r="ADQ148"/>
      <c r="ADR148"/>
      <c r="ADS148"/>
      <c r="ADT148"/>
      <c r="ADU148"/>
      <c r="ADV148"/>
      <c r="ADW148"/>
      <c r="ADX148"/>
      <c r="ADY148"/>
      <c r="ADZ148"/>
      <c r="AEA148"/>
      <c r="AEB148"/>
      <c r="AEC148"/>
      <c r="AED148"/>
      <c r="AEE148"/>
      <c r="AEF148"/>
      <c r="AEG148"/>
      <c r="AEH148"/>
      <c r="AEI148"/>
      <c r="AEJ148"/>
      <c r="AEK148"/>
      <c r="AEL148"/>
      <c r="AEM148"/>
      <c r="AEN148"/>
      <c r="AEO148"/>
      <c r="AEP148"/>
      <c r="AEQ148"/>
      <c r="AER148"/>
      <c r="AES148"/>
      <c r="AET148"/>
      <c r="AEU148"/>
      <c r="AEV148"/>
      <c r="AEW148"/>
      <c r="AEX148"/>
      <c r="AEY148"/>
      <c r="AEZ148"/>
      <c r="AFA148"/>
      <c r="AFB148"/>
      <c r="AFC148"/>
      <c r="AFD148"/>
      <c r="AFE148"/>
      <c r="AFF148"/>
      <c r="AFG148"/>
      <c r="AFH148"/>
      <c r="AFI148"/>
      <c r="AFJ148"/>
      <c r="AFK148"/>
      <c r="AFL148"/>
      <c r="AFM148"/>
      <c r="AFN148"/>
      <c r="AFO148"/>
      <c r="AFP148"/>
      <c r="AFQ148"/>
      <c r="AFR148"/>
      <c r="AFS148"/>
      <c r="AFT148"/>
      <c r="AFU148"/>
      <c r="AFV148"/>
      <c r="AFW148"/>
      <c r="AFX148"/>
      <c r="AFY148"/>
      <c r="AFZ148"/>
      <c r="AGA148"/>
      <c r="AGB148"/>
      <c r="AGC148"/>
      <c r="AGD148"/>
      <c r="AGE148"/>
      <c r="AGF148"/>
      <c r="AGG148"/>
      <c r="AGH148"/>
      <c r="AGI148"/>
      <c r="AGJ148"/>
      <c r="AGK148"/>
      <c r="AGL148"/>
      <c r="AGM148"/>
      <c r="AGN148"/>
      <c r="AGO148"/>
      <c r="AGP148"/>
      <c r="AGQ148"/>
      <c r="AGR148"/>
      <c r="AGS148"/>
      <c r="AGT148"/>
      <c r="AGU148"/>
      <c r="AGV148"/>
      <c r="AGW148"/>
      <c r="AGX148"/>
      <c r="AGY148"/>
      <c r="AGZ148"/>
      <c r="AHA148"/>
      <c r="AHB148"/>
      <c r="AHC148"/>
      <c r="AHD148"/>
      <c r="AHE148"/>
      <c r="AHF148"/>
      <c r="AHG148"/>
      <c r="AHH148"/>
      <c r="AHI148"/>
      <c r="AHJ148"/>
      <c r="AHK148"/>
      <c r="AHL148"/>
      <c r="AHM148"/>
      <c r="AHN148"/>
      <c r="AHO148"/>
      <c r="AHP148"/>
      <c r="AHQ148"/>
      <c r="AHR148"/>
      <c r="AHS148"/>
      <c r="AHT148"/>
      <c r="AHU148"/>
      <c r="AHV148"/>
      <c r="AHW148"/>
      <c r="AHX148"/>
      <c r="AHY148"/>
      <c r="AHZ148"/>
      <c r="AIA148"/>
      <c r="AIB148"/>
      <c r="AIC148"/>
      <c r="AID148"/>
      <c r="AIE148"/>
      <c r="AIF148"/>
      <c r="AIG148"/>
      <c r="AIH148"/>
      <c r="AII148"/>
      <c r="AIJ148"/>
      <c r="AIK148"/>
      <c r="AIL148"/>
      <c r="AIM148"/>
      <c r="AIN148"/>
      <c r="AIO148"/>
      <c r="AIP148"/>
      <c r="AIQ148"/>
      <c r="AIR148"/>
      <c r="AIS148"/>
      <c r="AIT148"/>
      <c r="AIU148"/>
      <c r="AIV148"/>
      <c r="AIW148"/>
      <c r="AIX148"/>
      <c r="AIY148"/>
      <c r="AIZ148"/>
      <c r="AJA148"/>
      <c r="AJB148"/>
      <c r="AJC148"/>
      <c r="AJD148"/>
      <c r="AJE148"/>
      <c r="AJF148"/>
      <c r="AJG148"/>
      <c r="AJH148"/>
      <c r="AJI148"/>
      <c r="AJJ148"/>
      <c r="AJK148"/>
      <c r="AJL148"/>
      <c r="AJM148"/>
      <c r="AJN148"/>
      <c r="AJO148"/>
      <c r="AJP148"/>
      <c r="AJQ148"/>
      <c r="AJR148"/>
      <c r="AJS148"/>
      <c r="AJT148"/>
      <c r="AJU148"/>
      <c r="AJV148"/>
      <c r="AJW148"/>
      <c r="AJX148"/>
      <c r="AJY148"/>
      <c r="AJZ148"/>
      <c r="AKA148"/>
      <c r="AKB148"/>
      <c r="AKC148"/>
      <c r="AKD148"/>
      <c r="AKE148"/>
      <c r="AKF148"/>
      <c r="AKG148"/>
      <c r="AKH148"/>
      <c r="AKI148"/>
      <c r="AKJ148"/>
      <c r="AKK148"/>
      <c r="AKL148"/>
      <c r="AKM148"/>
      <c r="AKN148"/>
      <c r="AKO148"/>
      <c r="AKP148"/>
      <c r="AKQ148"/>
      <c r="AKR148"/>
      <c r="AKS148"/>
      <c r="AKT148"/>
      <c r="AKU148"/>
      <c r="AKV148"/>
      <c r="AKW148"/>
      <c r="AKX148"/>
      <c r="AKY148"/>
      <c r="AKZ148"/>
      <c r="ALA148"/>
      <c r="ALB148"/>
      <c r="ALC148"/>
      <c r="ALD148"/>
      <c r="ALE148"/>
      <c r="ALF148"/>
      <c r="ALG148"/>
      <c r="ALH148"/>
      <c r="ALI148"/>
      <c r="ALJ148"/>
      <c r="ALK148"/>
      <c r="ALL148"/>
      <c r="ALM148"/>
      <c r="ALN148"/>
      <c r="ALO148"/>
      <c r="ALP148"/>
      <c r="ALQ148"/>
      <c r="ALR148"/>
      <c r="ALS148"/>
      <c r="ALT148"/>
      <c r="ALU148"/>
      <c r="ALV148"/>
      <c r="ALW148"/>
      <c r="ALX148"/>
      <c r="ALY148"/>
      <c r="ALZ148"/>
      <c r="AMA148"/>
      <c r="AMB148"/>
      <c r="AMC148"/>
      <c r="AMD148"/>
      <c r="AME148"/>
      <c r="AMF148"/>
      <c r="AMG148"/>
      <c r="AMH148"/>
    </row>
    <row r="149" spans="1:11" ht="38.25">
      <c r="A149" s="286" t="s">
        <v>390</v>
      </c>
      <c r="B149" s="92" t="s">
        <v>131</v>
      </c>
      <c r="C149" s="268" t="s">
        <v>391</v>
      </c>
      <c r="D149" s="270" t="s">
        <v>392</v>
      </c>
      <c r="E149" s="92" t="str">
        <f>VLOOKUP($C149,'[2]modelo'!$A$7515:$D$11246,3,0)</f>
        <v>m2</v>
      </c>
      <c r="F149" s="283">
        <f>(7.08+27.93+14.04+10.33)</f>
        <v>59.38</v>
      </c>
      <c r="G149" s="240">
        <f>VLOOKUP($C149,'[2]modelo'!$A$7515:$D$11246,4,0)</f>
        <v>102.93</v>
      </c>
      <c r="H149" s="240">
        <f t="shared" si="28"/>
        <v>135.17</v>
      </c>
      <c r="I149" s="240">
        <f t="shared" si="29"/>
        <v>6111.98</v>
      </c>
      <c r="J149" s="305">
        <f t="shared" si="30"/>
        <v>8026.39</v>
      </c>
      <c r="K149" s="302"/>
    </row>
    <row r="150" spans="1:11" ht="15">
      <c r="A150" s="286" t="s">
        <v>393</v>
      </c>
      <c r="B150" s="92" t="s">
        <v>25</v>
      </c>
      <c r="C150" s="268" t="s">
        <v>394</v>
      </c>
      <c r="D150" s="270" t="s">
        <v>395</v>
      </c>
      <c r="E150" s="92" t="str">
        <f>VLOOKUP($C150,'[1]Sheet'!$A$9:$M$2702,12,0)</f>
        <v>M2</v>
      </c>
      <c r="F150" s="283">
        <v>20.59</v>
      </c>
      <c r="G150" s="240">
        <f>VLOOKUP($C150,'[1]Sheet'!$A$9:$M$2702,13,0)</f>
        <v>79.83</v>
      </c>
      <c r="H150" s="240">
        <f t="shared" si="28"/>
        <v>104.83</v>
      </c>
      <c r="I150" s="240">
        <f t="shared" si="29"/>
        <v>1643.7</v>
      </c>
      <c r="J150" s="305">
        <f t="shared" si="30"/>
        <v>2158.45</v>
      </c>
      <c r="K150" s="302"/>
    </row>
    <row r="151" spans="1:11" ht="25.5">
      <c r="A151" s="286" t="s">
        <v>396</v>
      </c>
      <c r="B151" s="92" t="s">
        <v>25</v>
      </c>
      <c r="C151" s="268" t="s">
        <v>397</v>
      </c>
      <c r="D151" s="273" t="s">
        <v>398</v>
      </c>
      <c r="E151" s="92" t="str">
        <f>VLOOKUP($C151,'[1]Sheet'!$A$9:$M$2702,12,0)</f>
        <v>M2</v>
      </c>
      <c r="F151" s="283">
        <v>92.4</v>
      </c>
      <c r="G151" s="240">
        <f>VLOOKUP($C151,'[1]Sheet'!$A$9:$M$2702,13,0)</f>
        <v>57.58</v>
      </c>
      <c r="H151" s="240">
        <f t="shared" si="28"/>
        <v>75.61</v>
      </c>
      <c r="I151" s="240">
        <f t="shared" si="29"/>
        <v>5320.39</v>
      </c>
      <c r="J151" s="305">
        <f t="shared" si="30"/>
        <v>6986.36</v>
      </c>
      <c r="K151" s="302"/>
    </row>
    <row r="152" spans="1:11" ht="15.75">
      <c r="A152" s="286"/>
      <c r="C152" s="268"/>
      <c r="D152" s="318"/>
      <c r="F152" s="283"/>
      <c r="H152" s="280"/>
      <c r="I152" s="303"/>
      <c r="J152" s="306"/>
      <c r="K152" s="302"/>
    </row>
    <row r="153" spans="1:11" ht="15.75">
      <c r="A153" s="286"/>
      <c r="C153" s="268"/>
      <c r="D153" s="318"/>
      <c r="F153" s="283"/>
      <c r="H153" s="280" t="s">
        <v>41</v>
      </c>
      <c r="I153" s="303">
        <f>SUM(I148:I152)</f>
        <v>16016.57</v>
      </c>
      <c r="J153" s="304">
        <f>SUM(J148:J152)</f>
        <v>21032.95</v>
      </c>
      <c r="K153" s="302"/>
    </row>
    <row r="154" spans="1:11" s="237" customFormat="1" ht="16.5">
      <c r="A154" s="116" t="s">
        <v>399</v>
      </c>
      <c r="B154" s="290"/>
      <c r="C154" s="281"/>
      <c r="D154" s="282" t="s">
        <v>400</v>
      </c>
      <c r="E154" s="264"/>
      <c r="F154" s="265"/>
      <c r="G154" s="266"/>
      <c r="H154" s="266"/>
      <c r="I154" s="266"/>
      <c r="J154" s="300"/>
      <c r="K154" s="302"/>
    </row>
    <row r="155" spans="1:11" ht="25.5">
      <c r="A155" s="286" t="s">
        <v>401</v>
      </c>
      <c r="B155" s="92" t="s">
        <v>25</v>
      </c>
      <c r="C155" s="92" t="s">
        <v>402</v>
      </c>
      <c r="D155" s="273" t="s">
        <v>403</v>
      </c>
      <c r="E155" s="92" t="str">
        <f>VLOOKUP($C155,'[1]Sheet'!$A$9:$M$2702,12,0)</f>
        <v>M2</v>
      </c>
      <c r="F155" s="283">
        <v>288.42</v>
      </c>
      <c r="G155" s="240">
        <f>VLOOKUP($C155,'[1]Sheet'!$A$9:$M$2702,13,0)</f>
        <v>22.14</v>
      </c>
      <c r="H155" s="240">
        <f aca="true" t="shared" si="31" ref="H155:H158">$G155*(1+$H$7)</f>
        <v>29.074248</v>
      </c>
      <c r="I155" s="240">
        <f aca="true" t="shared" si="32" ref="I155:I158">ROUND(F155*G155,2)</f>
        <v>6385.62</v>
      </c>
      <c r="J155" s="305">
        <f aca="true" t="shared" si="33" ref="J155:J158">ROUND(F155*H155,2)</f>
        <v>8385.59</v>
      </c>
      <c r="K155" s="302"/>
    </row>
    <row r="156" spans="1:11" ht="25.5">
      <c r="A156" s="286" t="s">
        <v>404</v>
      </c>
      <c r="B156" s="92" t="s">
        <v>131</v>
      </c>
      <c r="C156" s="268" t="s">
        <v>405</v>
      </c>
      <c r="D156" s="270" t="s">
        <v>406</v>
      </c>
      <c r="E156" s="92" t="str">
        <f>VLOOKUP($C156,'[2]modelo'!$A$7515:$D$11246,3,0)</f>
        <v>m2</v>
      </c>
      <c r="F156" s="283">
        <f>(27.93+7.08+22.88+6.35+3.35+3.35+7.54)</f>
        <v>78.48</v>
      </c>
      <c r="G156" s="240">
        <f>VLOOKUP($C156,'[2]modelo'!$A$7515:$D$11246,4,0)</f>
        <v>17.88</v>
      </c>
      <c r="H156" s="240">
        <f t="shared" si="31"/>
        <v>23.480016</v>
      </c>
      <c r="I156" s="240">
        <f t="shared" si="32"/>
        <v>1403.22</v>
      </c>
      <c r="J156" s="305">
        <f t="shared" si="33"/>
        <v>1842.71</v>
      </c>
      <c r="K156" s="302"/>
    </row>
    <row r="157" spans="1:11" ht="38.25">
      <c r="A157" s="286" t="s">
        <v>407</v>
      </c>
      <c r="B157" s="92" t="s">
        <v>131</v>
      </c>
      <c r="C157" s="268" t="s">
        <v>408</v>
      </c>
      <c r="D157" s="270" t="s">
        <v>409</v>
      </c>
      <c r="E157" s="92" t="str">
        <f>VLOOKUP($C157,'[2]modelo'!$A$7515:$D$11246,3,0)</f>
        <v>m2</v>
      </c>
      <c r="F157" s="283">
        <f>(ROUND(SUM(F142+F141+F143+6),2))</f>
        <v>21.16</v>
      </c>
      <c r="G157" s="240">
        <f>VLOOKUP($C157,'[2]modelo'!$A$7515:$D$11246,4,0)</f>
        <v>23.74</v>
      </c>
      <c r="H157" s="240">
        <f t="shared" si="31"/>
        <v>31.175368</v>
      </c>
      <c r="I157" s="240">
        <f t="shared" si="32"/>
        <v>502.34</v>
      </c>
      <c r="J157" s="305">
        <f t="shared" si="33"/>
        <v>659.67</v>
      </c>
      <c r="K157" s="302"/>
    </row>
    <row r="158" spans="1:11" ht="25.5">
      <c r="A158" s="286" t="s">
        <v>410</v>
      </c>
      <c r="B158" s="92" t="s">
        <v>131</v>
      </c>
      <c r="C158" s="268" t="s">
        <v>411</v>
      </c>
      <c r="D158" s="270" t="s">
        <v>412</v>
      </c>
      <c r="E158" s="92" t="str">
        <f>VLOOKUP($C158,'[2]modelo'!$A$7515:$D$11246,3,0)</f>
        <v>m2</v>
      </c>
      <c r="F158" s="283">
        <f>(ROUND(SUM(F162,F161+F173),2))*1.05</f>
        <v>19.9815</v>
      </c>
      <c r="G158" s="240">
        <f>VLOOKUP($C158,'[2]modelo'!$A$7515:$D$11246,4,0)</f>
        <v>11.21</v>
      </c>
      <c r="H158" s="240">
        <f t="shared" si="31"/>
        <v>14.720972</v>
      </c>
      <c r="I158" s="240">
        <f t="shared" si="32"/>
        <v>223.99</v>
      </c>
      <c r="J158" s="301">
        <f t="shared" si="33"/>
        <v>294.15</v>
      </c>
      <c r="K158" s="302"/>
    </row>
    <row r="159" spans="1:11" ht="15.75">
      <c r="A159" s="286"/>
      <c r="C159" s="268"/>
      <c r="D159" s="318"/>
      <c r="F159" s="283"/>
      <c r="H159" s="280" t="s">
        <v>41</v>
      </c>
      <c r="I159" s="303">
        <f>SUM(I155:I158)</f>
        <v>8515.17</v>
      </c>
      <c r="J159" s="304">
        <f>SUM(J155:J158)</f>
        <v>11182.12</v>
      </c>
      <c r="K159" s="302"/>
    </row>
    <row r="160" spans="1:11" s="237" customFormat="1" ht="16.5">
      <c r="A160" s="116" t="s">
        <v>413</v>
      </c>
      <c r="B160" s="290"/>
      <c r="C160" s="281"/>
      <c r="D160" s="282" t="s">
        <v>414</v>
      </c>
      <c r="E160" s="264"/>
      <c r="F160" s="265"/>
      <c r="G160" s="266"/>
      <c r="H160" s="266"/>
      <c r="I160" s="266"/>
      <c r="J160" s="300"/>
      <c r="K160" s="302"/>
    </row>
    <row r="161" spans="1:11" ht="25.5">
      <c r="A161" s="286" t="s">
        <v>415</v>
      </c>
      <c r="B161" s="92" t="s">
        <v>131</v>
      </c>
      <c r="C161" s="268" t="s">
        <v>416</v>
      </c>
      <c r="D161" s="270" t="str">
        <f>VLOOKUP($C161,'[2]modelo'!$A$7515:$D$11246,2,0)</f>
        <v>GUARDA-CORPO EM TUBO GALVANIZADO DIN 2440 D = 2", COM SUBDIVISÕES EM TUBO DE AÇO D = 1/2", H = 1,05 M</v>
      </c>
      <c r="E161" s="92" t="str">
        <f>VLOOKUP($C161,'[2]modelo'!$A$7515:$D$11246,3,0)</f>
        <v>m</v>
      </c>
      <c r="F161" s="283">
        <f>(2.5+0.97)</f>
        <v>3.47</v>
      </c>
      <c r="G161" s="240">
        <f>VLOOKUP($C161,'[2]modelo'!$A$7515:$D$11246,4,0)</f>
        <v>465.56</v>
      </c>
      <c r="H161" s="240">
        <f aca="true" t="shared" si="34" ref="H161:H163">ROUND($G161*(1+$H$7),2)</f>
        <v>611.37</v>
      </c>
      <c r="I161" s="240">
        <f aca="true" t="shared" si="35" ref="I161:I163">ROUND(F161*G161,2)</f>
        <v>1615.49</v>
      </c>
      <c r="J161" s="305">
        <f aca="true" t="shared" si="36" ref="J161:J163">ROUND(F161*H161,2)</f>
        <v>2121.45</v>
      </c>
      <c r="K161" s="302"/>
    </row>
    <row r="162" spans="1:11" ht="38.25">
      <c r="A162" s="286" t="s">
        <v>417</v>
      </c>
      <c r="B162" s="92" t="s">
        <v>131</v>
      </c>
      <c r="C162" s="268" t="s">
        <v>418</v>
      </c>
      <c r="D162" s="270" t="str">
        <f>VLOOKUP($C162,'[2]modelo'!$A$7515:$D$11246,2,0)</f>
        <v>GUARDA-CORPO EM AÇO GALVANIZADO DIN 2440, D = 2", COM SUBDIVISÕES EM TUBO DE AÇO D = 1/2", H = 1,05 M - COM CORRIMÃO DUPLO DE TUBO DE AÇO GALVANIZADO DE D = 1 1/2"</v>
      </c>
      <c r="E162" s="92" t="str">
        <f>VLOOKUP($C162,'[2]modelo'!$A$7515:$D$11246,3,0)</f>
        <v>m</v>
      </c>
      <c r="F162" s="283">
        <f>(2.7*2)</f>
        <v>5.4</v>
      </c>
      <c r="G162" s="240">
        <f>VLOOKUP($C162,'[2]modelo'!$A$7515:$D$11246,4,0)</f>
        <v>686.1</v>
      </c>
      <c r="H162" s="240">
        <f t="shared" si="34"/>
        <v>900.99</v>
      </c>
      <c r="I162" s="240">
        <f t="shared" si="35"/>
        <v>3704.94</v>
      </c>
      <c r="J162" s="305">
        <f t="shared" si="36"/>
        <v>4865.35</v>
      </c>
      <c r="K162" s="302"/>
    </row>
    <row r="163" spans="1:11" ht="25.5">
      <c r="A163" s="286" t="s">
        <v>419</v>
      </c>
      <c r="B163" s="92" t="s">
        <v>131</v>
      </c>
      <c r="C163" s="268" t="s">
        <v>420</v>
      </c>
      <c r="D163" s="270" t="str">
        <f>VLOOKUP($C163,'[2]modelo'!$A$7515:$D$11246,2,0)</f>
        <v>ALÇAPÃO 80 X 80 CM COM COM QUADRO DE CANTONEIRA METÁLICA 1"X 1/8", TAMPA EM CANTONEIRA 7/8"X 1/8" E CHAPA METÁLICA ENRIJECIDA POR PERFIL "T</v>
      </c>
      <c r="E163" s="92" t="str">
        <f>VLOOKUP($C163,'[2]modelo'!$A$7515:$D$11246,3,0)</f>
        <v>U</v>
      </c>
      <c r="F163" s="283">
        <v>1</v>
      </c>
      <c r="G163" s="240">
        <f>VLOOKUP($C163,'[2]modelo'!$A$7515:$D$11246,4,0)</f>
        <v>287.02</v>
      </c>
      <c r="H163" s="240">
        <f t="shared" si="34"/>
        <v>376.91</v>
      </c>
      <c r="I163" s="240">
        <f t="shared" si="35"/>
        <v>287.02</v>
      </c>
      <c r="J163" s="305">
        <f t="shared" si="36"/>
        <v>376.91</v>
      </c>
      <c r="K163" s="302"/>
    </row>
    <row r="164" spans="1:11" ht="15.75">
      <c r="A164" s="286"/>
      <c r="C164" s="268"/>
      <c r="D164" s="318"/>
      <c r="F164" s="283"/>
      <c r="H164" s="280" t="s">
        <v>41</v>
      </c>
      <c r="I164" s="303">
        <f>SUM(I161:I163)</f>
        <v>5607.45</v>
      </c>
      <c r="J164" s="304">
        <f>SUM(J161:J163)</f>
        <v>7363.71</v>
      </c>
      <c r="K164" s="302"/>
    </row>
    <row r="165" spans="1:11" s="237" customFormat="1" ht="16.5">
      <c r="A165" s="116" t="s">
        <v>421</v>
      </c>
      <c r="B165" s="290"/>
      <c r="C165" s="281"/>
      <c r="D165" s="282" t="s">
        <v>422</v>
      </c>
      <c r="E165" s="264"/>
      <c r="F165" s="265"/>
      <c r="G165" s="266"/>
      <c r="H165" s="266"/>
      <c r="I165" s="266"/>
      <c r="J165" s="300"/>
      <c r="K165" s="302"/>
    </row>
    <row r="166" spans="1:11" ht="40.9" customHeight="1">
      <c r="A166" s="286" t="s">
        <v>423</v>
      </c>
      <c r="B166" s="92" t="s">
        <v>131</v>
      </c>
      <c r="C166" s="268" t="s">
        <v>424</v>
      </c>
      <c r="D166" s="270" t="str">
        <f>VLOOKUP($C166,'[2]modelo'!$A$7515:$D$11246,2,0)</f>
        <v>BANCADA EM GRANITO CINZA ANDORINHA E = 3 CM, APOIADA EM CONSOLE DE METALON 20 X 30 MM</v>
      </c>
      <c r="E166" s="92" t="str">
        <f>VLOOKUP($C166,'[2]modelo'!$A$7515:$D$11246,3,0)</f>
        <v>m2</v>
      </c>
      <c r="F166" s="283">
        <v>1.91</v>
      </c>
      <c r="G166" s="240">
        <f>VLOOKUP($C166,'[2]modelo'!$A$7515:$D$11246,4,0)</f>
        <v>350.52</v>
      </c>
      <c r="H166" s="240">
        <f aca="true" t="shared" si="37" ref="H166:H174">ROUND($G166*(1+$H$7),2)</f>
        <v>460.3</v>
      </c>
      <c r="I166" s="240">
        <f aca="true" t="shared" si="38" ref="I166:I174">ROUND(F166*G166,2)</f>
        <v>669.49</v>
      </c>
      <c r="J166" s="305">
        <f aca="true" t="shared" si="39" ref="J166:J174">ROUND(F166*H166,2)</f>
        <v>879.17</v>
      </c>
      <c r="K166" s="302"/>
    </row>
    <row r="167" spans="1:11" ht="49.5" customHeight="1">
      <c r="A167" s="286" t="s">
        <v>425</v>
      </c>
      <c r="B167" s="92" t="s">
        <v>131</v>
      </c>
      <c r="C167" s="268" t="s">
        <v>426</v>
      </c>
      <c r="D167" s="270" t="str">
        <f>VLOOKUP($C167,'[2]modelo'!$A$7515:$D$11246,2,0)</f>
        <v>FURO DE BOJO EM BANCADA DE GRANITO/MÁRMORE, INCLUSIVE COLAGEM COM MASSA PLÁSTICA</v>
      </c>
      <c r="E167" s="319" t="str">
        <f>VLOOKUP($C167,'[2]modelo'!$A$7515:$D$11246,3,0)</f>
        <v>un</v>
      </c>
      <c r="F167" s="283">
        <v>1</v>
      </c>
      <c r="G167" s="240">
        <f>VLOOKUP($C167,'[2]modelo'!$A$7515:$D$11246,4,0)</f>
        <v>108.48</v>
      </c>
      <c r="H167" s="240">
        <f t="shared" si="37"/>
        <v>142.46</v>
      </c>
      <c r="I167" s="240">
        <f t="shared" si="38"/>
        <v>108.48</v>
      </c>
      <c r="J167" s="305">
        <f t="shared" si="39"/>
        <v>142.46</v>
      </c>
      <c r="K167" s="302"/>
    </row>
    <row r="168" spans="1:11" ht="73.15" customHeight="1">
      <c r="A168" s="286" t="s">
        <v>427</v>
      </c>
      <c r="B168" s="92" t="s">
        <v>131</v>
      </c>
      <c r="C168" s="268" t="s">
        <v>428</v>
      </c>
      <c r="D168" s="270" t="str">
        <f>VLOOKUP($C168,'[2]modelo'!$A$7515:$D$11246,2,0)</f>
        <v>RODABANCA/FRONTÃO PARA BANCADA EM GRANITO, COR CINZA ANDORINHA, ESP. 2CM, ALTURA DE 7CM, INCLUSIVE REJUNTAMENTO EM MASSA PLÁSTICA NA COR DA PEDRA</v>
      </c>
      <c r="E168" s="92" t="str">
        <f>VLOOKUP($C168,'[2]modelo'!$A$7515:$D$11246,3,0)</f>
        <v>m</v>
      </c>
      <c r="F168" s="283">
        <f>(2.6+1.9)</f>
        <v>4.5</v>
      </c>
      <c r="G168" s="240">
        <f>VLOOKUP($C168,'[2]modelo'!$A$7515:$D$11246,4,0)</f>
        <v>40.38</v>
      </c>
      <c r="H168" s="240">
        <f t="shared" si="37"/>
        <v>53.03</v>
      </c>
      <c r="I168" s="240">
        <f t="shared" si="38"/>
        <v>181.71</v>
      </c>
      <c r="J168" s="305">
        <f t="shared" si="39"/>
        <v>238.64</v>
      </c>
      <c r="K168" s="302"/>
    </row>
    <row r="169" spans="1:11" ht="40.15" customHeight="1">
      <c r="A169" s="286" t="s">
        <v>429</v>
      </c>
      <c r="B169" s="92" t="s">
        <v>25</v>
      </c>
      <c r="C169" s="268" t="s">
        <v>430</v>
      </c>
      <c r="D169" s="270" t="s">
        <v>431</v>
      </c>
      <c r="E169" s="92" t="str">
        <f>VLOOKUP($C169,'[1]Sheet'!$A$9:$M$2702,12,0)</f>
        <v>UN</v>
      </c>
      <c r="F169" s="283">
        <v>2</v>
      </c>
      <c r="G169" s="240">
        <f>VLOOKUP($C169,'[1]Sheet'!$A$9:$M$2702,13,0)</f>
        <v>76.98</v>
      </c>
      <c r="H169" s="240">
        <f t="shared" si="37"/>
        <v>101.09</v>
      </c>
      <c r="I169" s="240">
        <f t="shared" si="38"/>
        <v>153.96</v>
      </c>
      <c r="J169" s="305">
        <f t="shared" si="39"/>
        <v>202.18</v>
      </c>
      <c r="K169" s="302"/>
    </row>
    <row r="170" spans="1:11" ht="25.5">
      <c r="A170" s="286" t="s">
        <v>432</v>
      </c>
      <c r="B170" s="92" t="s">
        <v>25</v>
      </c>
      <c r="C170" s="268" t="s">
        <v>433</v>
      </c>
      <c r="D170" s="270" t="s">
        <v>434</v>
      </c>
      <c r="E170" s="92" t="str">
        <f>VLOOKUP($C170,'[1]Sheet'!$A$9:$M$2702,12,0)</f>
        <v>UN</v>
      </c>
      <c r="F170" s="283">
        <v>2</v>
      </c>
      <c r="G170" s="240">
        <f>VLOOKUP($C170,'[1]Sheet'!$A$9:$M$2702,13,0)</f>
        <v>107.88</v>
      </c>
      <c r="H170" s="240">
        <f t="shared" si="37"/>
        <v>141.67</v>
      </c>
      <c r="I170" s="240">
        <f t="shared" si="38"/>
        <v>215.76</v>
      </c>
      <c r="J170" s="305">
        <f t="shared" si="39"/>
        <v>283.34</v>
      </c>
      <c r="K170" s="302"/>
    </row>
    <row r="171" spans="1:11" ht="42.4" customHeight="1">
      <c r="A171" s="286" t="s">
        <v>435</v>
      </c>
      <c r="B171" s="92" t="s">
        <v>25</v>
      </c>
      <c r="C171" s="268" t="s">
        <v>436</v>
      </c>
      <c r="D171" s="270" t="s">
        <v>437</v>
      </c>
      <c r="E171" s="92" t="str">
        <f>VLOOKUP($C171,'[1]Sheet'!$A$9:$M$2702,12,0)</f>
        <v>UN</v>
      </c>
      <c r="F171" s="283">
        <v>4</v>
      </c>
      <c r="G171" s="240">
        <f>VLOOKUP($C171,'[1]Sheet'!$A$9:$M$2702,13,0)</f>
        <v>120.36</v>
      </c>
      <c r="H171" s="240">
        <f t="shared" si="37"/>
        <v>158.06</v>
      </c>
      <c r="I171" s="240">
        <f t="shared" si="38"/>
        <v>481.44</v>
      </c>
      <c r="J171" s="305">
        <f t="shared" si="39"/>
        <v>632.24</v>
      </c>
      <c r="K171" s="302"/>
    </row>
    <row r="172" spans="1:11" ht="25.15" customHeight="1">
      <c r="A172" s="286" t="s">
        <v>438</v>
      </c>
      <c r="B172" s="92" t="s">
        <v>25</v>
      </c>
      <c r="C172" s="268" t="s">
        <v>439</v>
      </c>
      <c r="D172" s="270" t="s">
        <v>440</v>
      </c>
      <c r="E172" s="92" t="str">
        <f>VLOOKUP($C172,'[1]Sheet'!$A$9:$M$2702,12,0)</f>
        <v>M</v>
      </c>
      <c r="F172" s="283">
        <f>(0.7*2)</f>
        <v>1.4</v>
      </c>
      <c r="G172" s="240">
        <f>VLOOKUP($C172,'[1]Sheet'!$A$9:$M$2702,13,0)</f>
        <v>70.26</v>
      </c>
      <c r="H172" s="240">
        <f t="shared" si="37"/>
        <v>92.27</v>
      </c>
      <c r="I172" s="240">
        <f t="shared" si="38"/>
        <v>98.36</v>
      </c>
      <c r="J172" s="305">
        <f t="shared" si="39"/>
        <v>129.18</v>
      </c>
      <c r="K172" s="302"/>
    </row>
    <row r="173" spans="1:11" ht="28.35" customHeight="1">
      <c r="A173" s="286" t="s">
        <v>441</v>
      </c>
      <c r="B173" s="92" t="s">
        <v>25</v>
      </c>
      <c r="C173" s="268" t="s">
        <v>442</v>
      </c>
      <c r="D173" s="270" t="s">
        <v>443</v>
      </c>
      <c r="E173" s="92" t="str">
        <f>VLOOKUP($C173,'[1]Sheet'!$A$9:$M$2702,12,0)</f>
        <v>M2</v>
      </c>
      <c r="F173" s="283">
        <f>((0.48*6)+(0.91*8))</f>
        <v>10.16</v>
      </c>
      <c r="G173" s="240">
        <f>VLOOKUP($C173,'[1]Sheet'!$A$9:$M$2702,13,0)</f>
        <v>185.67</v>
      </c>
      <c r="H173" s="240">
        <f t="shared" si="37"/>
        <v>243.82</v>
      </c>
      <c r="I173" s="240">
        <f t="shared" si="38"/>
        <v>1886.41</v>
      </c>
      <c r="J173" s="305">
        <f t="shared" si="39"/>
        <v>2477.21</v>
      </c>
      <c r="K173" s="302"/>
    </row>
    <row r="174" spans="1:11" ht="25.5">
      <c r="A174" s="286" t="s">
        <v>444</v>
      </c>
      <c r="B174" s="92" t="s">
        <v>25</v>
      </c>
      <c r="C174" s="268" t="s">
        <v>445</v>
      </c>
      <c r="D174" s="270" t="s">
        <v>446</v>
      </c>
      <c r="E174" s="92" t="str">
        <f>VLOOKUP($C174,'[1]Sheet'!$A$9:$M$2702,12,0)</f>
        <v>UN</v>
      </c>
      <c r="F174" s="283">
        <v>2</v>
      </c>
      <c r="G174" s="240">
        <f>VLOOKUP($C174,'[1]Sheet'!$A$9:$M$2702,13,0)</f>
        <v>81.02</v>
      </c>
      <c r="H174" s="240">
        <f t="shared" si="37"/>
        <v>106.4</v>
      </c>
      <c r="I174" s="240">
        <f t="shared" si="38"/>
        <v>162.04</v>
      </c>
      <c r="J174" s="305">
        <f t="shared" si="39"/>
        <v>212.8</v>
      </c>
      <c r="K174" s="302"/>
    </row>
    <row r="175" spans="1:11" ht="15.75">
      <c r="A175" s="286"/>
      <c r="C175" s="268"/>
      <c r="D175" s="318"/>
      <c r="F175" s="283"/>
      <c r="H175" s="280" t="s">
        <v>41</v>
      </c>
      <c r="I175" s="303">
        <f>SUM(I166:I174)</f>
        <v>3957.65</v>
      </c>
      <c r="J175" s="304">
        <f>SUM(J166:J174)</f>
        <v>5197.22</v>
      </c>
      <c r="K175" s="302"/>
    </row>
    <row r="176" spans="1:11" s="237" customFormat="1" ht="16.5">
      <c r="A176" s="116" t="s">
        <v>447</v>
      </c>
      <c r="B176" s="290"/>
      <c r="C176" s="281"/>
      <c r="D176" s="282" t="s">
        <v>448</v>
      </c>
      <c r="E176" s="264"/>
      <c r="F176" s="265"/>
      <c r="G176" s="266"/>
      <c r="H176" s="266"/>
      <c r="I176" s="266"/>
      <c r="J176" s="300"/>
      <c r="K176" s="302"/>
    </row>
    <row r="177" spans="1:11" ht="21.95" customHeight="1">
      <c r="A177" s="286" t="s">
        <v>449</v>
      </c>
      <c r="B177" s="92" t="s">
        <v>25</v>
      </c>
      <c r="C177" s="92" t="s">
        <v>450</v>
      </c>
      <c r="D177" s="270" t="s">
        <v>451</v>
      </c>
      <c r="E177" s="92" t="str">
        <f>VLOOKUP($C177,'[1]Sheet'!$A$9:$M$2702,12,0)</f>
        <v>M2</v>
      </c>
      <c r="F177" s="283">
        <f>(51.49+43.06+10.21)</f>
        <v>104.76</v>
      </c>
      <c r="G177" s="240">
        <f>VLOOKUP($C177,'[1]Sheet'!$A$9:$M$2702,13,0)</f>
        <v>19.27</v>
      </c>
      <c r="H177" s="240">
        <f aca="true" t="shared" si="40" ref="H177:H179">ROUND($G177*(1+$H$7),2)</f>
        <v>25.31</v>
      </c>
      <c r="I177" s="240">
        <f aca="true" t="shared" si="41" ref="I177:I179">ROUND(F177*G177,2)</f>
        <v>2018.73</v>
      </c>
      <c r="J177" s="305">
        <f aca="true" t="shared" si="42" ref="J177:J179">ROUND(F177*H177,2)</f>
        <v>2651.48</v>
      </c>
      <c r="K177" s="302"/>
    </row>
    <row r="178" spans="1:11" ht="30.6" customHeight="1">
      <c r="A178" s="286" t="s">
        <v>452</v>
      </c>
      <c r="B178" s="92" t="s">
        <v>25</v>
      </c>
      <c r="C178" s="92" t="s">
        <v>453</v>
      </c>
      <c r="D178" s="270" t="s">
        <v>454</v>
      </c>
      <c r="E178" s="92" t="str">
        <f>VLOOKUP($C178,'[1]Sheet'!$A$9:$M$2702,12,0)</f>
        <v>UN</v>
      </c>
      <c r="F178" s="283">
        <f>(20*2)</f>
        <v>40</v>
      </c>
      <c r="G178" s="240">
        <f>VLOOKUP($C178,'[1]Sheet'!$A$9:$M$2702,13,0)</f>
        <v>0.91</v>
      </c>
      <c r="H178" s="240">
        <f t="shared" si="40"/>
        <v>1.2</v>
      </c>
      <c r="I178" s="240">
        <f t="shared" si="41"/>
        <v>36.4</v>
      </c>
      <c r="J178" s="305">
        <f t="shared" si="42"/>
        <v>48</v>
      </c>
      <c r="K178" s="302"/>
    </row>
    <row r="179" spans="1:11" ht="15">
      <c r="A179" s="286" t="s">
        <v>455</v>
      </c>
      <c r="B179" s="92" t="s">
        <v>25</v>
      </c>
      <c r="C179" s="92" t="s">
        <v>456</v>
      </c>
      <c r="D179" s="270" t="s">
        <v>457</v>
      </c>
      <c r="E179" s="92" t="str">
        <f>VLOOKUP($C179,'[1]Sheet'!$A$9:$M$2702,12,0)</f>
        <v>UN</v>
      </c>
      <c r="F179" s="283">
        <f>(20*2)</f>
        <v>40</v>
      </c>
      <c r="G179" s="240">
        <f>VLOOKUP($C179,'[1]Sheet'!$A$9:$M$2702,13,0)</f>
        <v>7.32</v>
      </c>
      <c r="H179" s="240">
        <f t="shared" si="40"/>
        <v>9.61</v>
      </c>
      <c r="I179" s="240">
        <f t="shared" si="41"/>
        <v>292.8</v>
      </c>
      <c r="J179" s="305">
        <f t="shared" si="42"/>
        <v>384.4</v>
      </c>
      <c r="K179" s="302"/>
    </row>
    <row r="180" spans="1:11" ht="15">
      <c r="A180" s="286"/>
      <c r="C180" s="268"/>
      <c r="D180" s="318"/>
      <c r="F180" s="283"/>
      <c r="H180" s="280" t="s">
        <v>41</v>
      </c>
      <c r="I180" s="303">
        <f>SUM(I177:I179)</f>
        <v>2347.93</v>
      </c>
      <c r="J180" s="304">
        <f>SUM(J177:J179)</f>
        <v>3083.88</v>
      </c>
      <c r="K180" s="302"/>
    </row>
    <row r="181" spans="1:11" ht="16.5">
      <c r="A181" s="286"/>
      <c r="C181" s="268"/>
      <c r="D181" s="318"/>
      <c r="F181" s="283"/>
      <c r="H181" s="280"/>
      <c r="I181" s="303"/>
      <c r="J181" s="306"/>
      <c r="K181" s="302"/>
    </row>
    <row r="182" spans="1:11" s="237" customFormat="1" ht="16.5">
      <c r="A182" s="116" t="s">
        <v>262</v>
      </c>
      <c r="B182" s="290"/>
      <c r="C182" s="281"/>
      <c r="D182" s="282" t="s">
        <v>458</v>
      </c>
      <c r="E182" s="264"/>
      <c r="F182" s="265"/>
      <c r="G182" s="266"/>
      <c r="H182" s="266"/>
      <c r="I182" s="266"/>
      <c r="J182" s="300"/>
      <c r="K182" s="302"/>
    </row>
    <row r="183" spans="1:11" ht="25.5">
      <c r="A183" s="286" t="s">
        <v>264</v>
      </c>
      <c r="B183" s="92" t="s">
        <v>459</v>
      </c>
      <c r="C183" s="268" t="s">
        <v>460</v>
      </c>
      <c r="D183" s="275" t="s">
        <v>461</v>
      </c>
      <c r="E183" s="92" t="s">
        <v>462</v>
      </c>
      <c r="F183" s="283">
        <v>0.0623</v>
      </c>
      <c r="G183" s="240">
        <f>G187+I187</f>
        <v>327661.39</v>
      </c>
      <c r="H183" s="240">
        <f>H187+J187</f>
        <v>430284.75</v>
      </c>
      <c r="I183" s="240">
        <f>ROUND(F183*G183,2)</f>
        <v>20413.3</v>
      </c>
      <c r="J183" s="301">
        <f>ROUND(F183*H183,2)</f>
        <v>26806.74</v>
      </c>
      <c r="K183" s="302"/>
    </row>
    <row r="184" spans="1:11" s="90" customFormat="1" ht="24.4" customHeight="1">
      <c r="A184" s="308"/>
      <c r="B184" s="309"/>
      <c r="C184" s="268"/>
      <c r="D184" s="311"/>
      <c r="E184" s="309"/>
      <c r="F184" s="320"/>
      <c r="G184" s="303"/>
      <c r="H184" s="303"/>
      <c r="I184" s="280" t="s">
        <v>41</v>
      </c>
      <c r="J184" s="306">
        <f>SUM(J183:J183)</f>
        <v>26806.74</v>
      </c>
      <c r="K184" s="302"/>
    </row>
    <row r="185" spans="1:11" s="90" customFormat="1" ht="16.5">
      <c r="A185" s="308"/>
      <c r="B185" s="309"/>
      <c r="C185" s="310"/>
      <c r="D185" s="311"/>
      <c r="E185" s="309"/>
      <c r="F185" s="320"/>
      <c r="G185" s="303"/>
      <c r="H185" s="303"/>
      <c r="I185" s="280"/>
      <c r="J185" s="306"/>
      <c r="K185" s="302"/>
    </row>
    <row r="186" spans="1:11" s="90" customFormat="1" ht="16.5">
      <c r="A186" s="116" t="s">
        <v>367</v>
      </c>
      <c r="B186" s="290"/>
      <c r="C186" s="262"/>
      <c r="D186" s="321" t="s">
        <v>463</v>
      </c>
      <c r="E186" s="264"/>
      <c r="F186" s="265"/>
      <c r="G186" s="266"/>
      <c r="H186" s="266"/>
      <c r="I186" s="266"/>
      <c r="J186" s="300"/>
      <c r="K186" s="302"/>
    </row>
    <row r="187" spans="1:11" s="90" customFormat="1" ht="68.65" customHeight="1">
      <c r="A187" s="267" t="s">
        <v>464</v>
      </c>
      <c r="B187" s="268" t="s">
        <v>131</v>
      </c>
      <c r="C187" s="268" t="s">
        <v>465</v>
      </c>
      <c r="D187" s="270" t="s">
        <v>466</v>
      </c>
      <c r="E187" s="268" t="s">
        <v>462</v>
      </c>
      <c r="F187" s="272">
        <v>0.005</v>
      </c>
      <c r="G187" s="240">
        <f>I180+I175+I164+I159+I153+I146+I139+I103+I66+I59+I49+I37+I28+I20</f>
        <v>326031.23</v>
      </c>
      <c r="H187" s="240">
        <f>J180+J175+J164+J159+J153+J146+J139+J103+J66+J59+J49+J37+J28+J20</f>
        <v>428144.03</v>
      </c>
      <c r="I187" s="240">
        <f>ROUND(F187*G187,2)</f>
        <v>1630.16</v>
      </c>
      <c r="J187" s="301">
        <f>ROUND(F187*H187,2)</f>
        <v>2140.72</v>
      </c>
      <c r="K187" s="302"/>
    </row>
    <row r="188" spans="1:11" s="90" customFormat="1" ht="25.35" customHeight="1">
      <c r="A188" s="308"/>
      <c r="B188" s="309"/>
      <c r="C188" s="310"/>
      <c r="D188" s="311"/>
      <c r="E188" s="309"/>
      <c r="F188" s="239"/>
      <c r="G188" s="303"/>
      <c r="H188" s="303"/>
      <c r="I188" s="280" t="s">
        <v>41</v>
      </c>
      <c r="J188" s="327">
        <f>J187</f>
        <v>2140.72</v>
      </c>
      <c r="K188" s="328"/>
    </row>
    <row r="189" spans="1:11" s="237" customFormat="1" ht="16.5">
      <c r="A189" s="322" t="s">
        <v>467</v>
      </c>
      <c r="B189" s="322"/>
      <c r="C189" s="322"/>
      <c r="D189" s="322"/>
      <c r="E189" s="322"/>
      <c r="F189" s="322"/>
      <c r="G189" s="322"/>
      <c r="H189" s="322"/>
      <c r="I189" s="322"/>
      <c r="J189" s="329">
        <f>J180+J175+J164+J159+J153+J146+J139+J103+J66+J59+J49+J37+J28+J20+J184+J188</f>
        <v>457091.49</v>
      </c>
      <c r="K189" s="302"/>
    </row>
    <row r="190" spans="1:11" s="237" customFormat="1" ht="15.75">
      <c r="A190" s="323"/>
      <c r="B190" s="324"/>
      <c r="C190" s="324"/>
      <c r="D190" s="324"/>
      <c r="E190" s="324"/>
      <c r="F190" s="324"/>
      <c r="G190" s="324"/>
      <c r="H190" s="324"/>
      <c r="I190" s="324"/>
      <c r="J190" s="330"/>
      <c r="K190" s="302"/>
    </row>
    <row r="191" spans="1:11" s="237" customFormat="1" ht="15.75">
      <c r="A191" s="325"/>
      <c r="B191" s="280"/>
      <c r="C191" s="280"/>
      <c r="D191" s="280"/>
      <c r="E191" s="280"/>
      <c r="F191" s="280"/>
      <c r="G191" s="280"/>
      <c r="H191" s="280"/>
      <c r="I191" s="280"/>
      <c r="J191" s="327"/>
      <c r="K191" s="302"/>
    </row>
    <row r="192" spans="1:11" s="237" customFormat="1" ht="15.75">
      <c r="A192" s="325"/>
      <c r="B192" s="280"/>
      <c r="C192" s="280"/>
      <c r="D192" s="280"/>
      <c r="E192" s="280"/>
      <c r="F192" s="280"/>
      <c r="G192" s="280"/>
      <c r="H192" s="280"/>
      <c r="I192" s="280"/>
      <c r="J192" s="327"/>
      <c r="K192" s="302"/>
    </row>
    <row r="193" spans="1:11" ht="15">
      <c r="A193" s="325"/>
      <c r="B193" s="280"/>
      <c r="C193" s="280"/>
      <c r="D193" s="280"/>
      <c r="E193" s="280"/>
      <c r="F193" s="280"/>
      <c r="G193" s="280"/>
      <c r="H193" s="280"/>
      <c r="I193" s="280"/>
      <c r="J193" s="327"/>
      <c r="K193" s="302"/>
    </row>
    <row r="194" spans="1:14" ht="15.75">
      <c r="A194" s="325"/>
      <c r="B194" s="280"/>
      <c r="C194" s="280"/>
      <c r="D194" s="280"/>
      <c r="E194" s="280"/>
      <c r="F194" s="280"/>
      <c r="G194" s="280"/>
      <c r="H194" s="280"/>
      <c r="I194" s="280"/>
      <c r="J194" s="327"/>
      <c r="K194" s="302"/>
      <c r="L194" s="237"/>
      <c r="M194" s="237"/>
      <c r="N194" s="237"/>
    </row>
    <row r="195" spans="1:14" ht="16.5">
      <c r="A195" s="331"/>
      <c r="B195" s="332"/>
      <c r="C195" s="332"/>
      <c r="D195" s="332"/>
      <c r="E195" s="332"/>
      <c r="F195" s="332"/>
      <c r="G195" s="332"/>
      <c r="H195" s="332"/>
      <c r="I195" s="332"/>
      <c r="J195" s="333"/>
      <c r="K195" s="302"/>
      <c r="L195" s="237"/>
      <c r="M195" s="237"/>
      <c r="N195" s="237"/>
    </row>
    <row r="196" ht="15">
      <c r="C196" s="268"/>
    </row>
    <row r="197" ht="15">
      <c r="C197" s="268"/>
    </row>
    <row r="198" ht="15">
      <c r="C198" s="268"/>
    </row>
    <row r="199" ht="15">
      <c r="C199" s="268"/>
    </row>
    <row r="200" ht="14.45" customHeight="1">
      <c r="C200" s="268"/>
    </row>
    <row r="201" ht="14.45" customHeight="1">
      <c r="C201" s="268"/>
    </row>
    <row r="202" ht="15">
      <c r="C202" s="268"/>
    </row>
    <row r="203" ht="15">
      <c r="C203" s="268"/>
    </row>
    <row r="204" ht="15">
      <c r="C204" s="268"/>
    </row>
    <row r="205" ht="15">
      <c r="C205" s="268"/>
    </row>
    <row r="206" ht="15">
      <c r="C206" s="268"/>
    </row>
    <row r="207" ht="15">
      <c r="C207" s="268"/>
    </row>
    <row r="208" ht="15">
      <c r="C208" s="268"/>
    </row>
    <row r="209" ht="15">
      <c r="C209" s="268"/>
    </row>
    <row r="210" ht="15">
      <c r="C210" s="268"/>
    </row>
    <row r="211" ht="15">
      <c r="C211" s="268"/>
    </row>
    <row r="212" ht="15">
      <c r="C212" s="268"/>
    </row>
    <row r="213" ht="15">
      <c r="C213" s="268"/>
    </row>
    <row r="214" ht="15">
      <c r="C214" s="268"/>
    </row>
    <row r="215" ht="15">
      <c r="C215" s="268"/>
    </row>
    <row r="216" ht="15">
      <c r="C216" s="268"/>
    </row>
    <row r="217" ht="15">
      <c r="C217" s="268"/>
    </row>
    <row r="218" ht="15">
      <c r="C218" s="268"/>
    </row>
    <row r="219" ht="15">
      <c r="C219" s="268"/>
    </row>
    <row r="220" ht="15">
      <c r="C220" s="268"/>
    </row>
    <row r="221" ht="15">
      <c r="C221" s="268"/>
    </row>
  </sheetData>
  <mergeCells count="14">
    <mergeCell ref="A1:J1"/>
    <mergeCell ref="A2:J2"/>
    <mergeCell ref="A5:J5"/>
    <mergeCell ref="B9:D9"/>
    <mergeCell ref="E9:F9"/>
    <mergeCell ref="G9:H9"/>
    <mergeCell ref="B10:C10"/>
    <mergeCell ref="A189:I189"/>
    <mergeCell ref="A7:A8"/>
    <mergeCell ref="G7:G8"/>
    <mergeCell ref="H7:H8"/>
    <mergeCell ref="A190:J195"/>
    <mergeCell ref="A3:J4"/>
    <mergeCell ref="B7:F8"/>
  </mergeCells>
  <printOptions horizontalCentered="1"/>
  <pageMargins left="0.25" right="0.25" top="0.75" bottom="0.75" header="0.3" footer="0.3"/>
  <pageSetup fitToHeight="15" fitToWidth="1" horizontalDpi="300" verticalDpi="300" orientation="landscape" paperSize="9" scale="74"/>
  <rowBreaks count="2" manualBreakCount="2">
    <brk id="49" max="16383" man="1"/>
    <brk id="176"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EC744"/>
  <sheetViews>
    <sheetView zoomScale="95" zoomScaleNormal="95" workbookViewId="0" topLeftCell="A689">
      <selection activeCell="A1" sqref="A1"/>
    </sheetView>
  </sheetViews>
  <sheetFormatPr defaultColWidth="9.57421875" defaultRowHeight="15"/>
  <cols>
    <col min="1" max="1" width="3.421875" style="129" customWidth="1"/>
    <col min="2" max="2" width="12.140625" style="129" customWidth="1"/>
    <col min="3" max="3" width="18.28125" style="129" customWidth="1"/>
    <col min="4" max="4" width="13.57421875" style="129" customWidth="1"/>
    <col min="5" max="5" width="15.00390625" style="129" customWidth="1"/>
    <col min="6" max="6" width="16.421875" style="129" customWidth="1"/>
    <col min="7" max="7" width="21.421875" style="129" customWidth="1"/>
    <col min="8" max="8" width="17.7109375" style="129" customWidth="1"/>
    <col min="9" max="9" width="10.8515625" style="129" customWidth="1"/>
    <col min="10" max="10" width="10.421875" style="129" customWidth="1"/>
    <col min="11" max="11" width="10.00390625" style="129" customWidth="1"/>
    <col min="12" max="12" width="10.7109375" style="129" customWidth="1"/>
    <col min="13" max="13" width="5.7109375" style="129" customWidth="1"/>
    <col min="14" max="14" width="4.00390625" style="129" customWidth="1"/>
    <col min="15" max="15" width="0.9921875" style="129" customWidth="1"/>
    <col min="16" max="16" width="4.7109375" style="129" customWidth="1"/>
    <col min="17" max="64" width="9.140625" style="129" customWidth="1"/>
    <col min="65" max="133" width="9.140625" style="0" customWidth="1"/>
    <col min="901" max="1024" width="11.57421875" style="0" customWidth="1"/>
  </cols>
  <sheetData>
    <row r="1" spans="1:16" ht="12.75">
      <c r="A1" s="130"/>
      <c r="B1" s="131"/>
      <c r="C1" s="131"/>
      <c r="D1" s="131"/>
      <c r="E1" s="131"/>
      <c r="F1" s="131"/>
      <c r="G1" s="131"/>
      <c r="H1" s="131"/>
      <c r="I1" s="131"/>
      <c r="J1" s="131"/>
      <c r="K1" s="131"/>
      <c r="L1" s="131"/>
      <c r="M1" s="131"/>
      <c r="N1" s="131"/>
      <c r="O1" s="131"/>
      <c r="P1" s="171"/>
    </row>
    <row r="2" spans="1:16" ht="20.25">
      <c r="A2" s="132"/>
      <c r="D2" s="133" t="str">
        <f>CUSTOS!$A$1</f>
        <v>PREFEITURA MUNICIPAL DE OURO PRETO</v>
      </c>
      <c r="E2" s="133"/>
      <c r="F2" s="133"/>
      <c r="G2" s="133"/>
      <c r="H2" s="133"/>
      <c r="I2" s="133"/>
      <c r="J2" s="133"/>
      <c r="K2" s="133"/>
      <c r="L2" s="133"/>
      <c r="P2" s="172"/>
    </row>
    <row r="3" spans="1:16" ht="18">
      <c r="A3" s="132"/>
      <c r="D3" s="134" t="str">
        <f>CUSTOS!$A$2</f>
        <v>ESTADO DE MINAS GERAIS</v>
      </c>
      <c r="E3" s="134"/>
      <c r="F3" s="134"/>
      <c r="G3" s="134"/>
      <c r="H3" s="134"/>
      <c r="I3" s="134"/>
      <c r="J3" s="134"/>
      <c r="K3" s="134"/>
      <c r="L3" s="134"/>
      <c r="P3" s="172"/>
    </row>
    <row r="4" spans="1:16" ht="18">
      <c r="A4" s="132"/>
      <c r="D4" s="134" t="str">
        <f>CUSTOS!$A$3</f>
        <v>SECRETÁRIA DE OBRAS E URBANISMO</v>
      </c>
      <c r="E4" s="134"/>
      <c r="F4" s="134"/>
      <c r="G4" s="134"/>
      <c r="H4" s="134"/>
      <c r="I4" s="134"/>
      <c r="J4" s="134"/>
      <c r="K4" s="134"/>
      <c r="L4" s="134"/>
      <c r="P4" s="172"/>
    </row>
    <row r="5" spans="1:16" ht="18">
      <c r="A5" s="132"/>
      <c r="D5" s="134"/>
      <c r="E5" s="134"/>
      <c r="F5" s="134"/>
      <c r="G5" s="134"/>
      <c r="H5" s="134"/>
      <c r="I5" s="134"/>
      <c r="J5" s="134"/>
      <c r="K5" s="134"/>
      <c r="L5" s="134"/>
      <c r="P5" s="172"/>
    </row>
    <row r="6" spans="1:16" ht="18">
      <c r="A6" s="132"/>
      <c r="D6" s="134" t="s">
        <v>468</v>
      </c>
      <c r="E6" s="134"/>
      <c r="F6" s="134"/>
      <c r="G6" s="134"/>
      <c r="H6" s="134"/>
      <c r="I6" s="134"/>
      <c r="J6" s="134"/>
      <c r="K6" s="134"/>
      <c r="L6" s="134"/>
      <c r="P6" s="172"/>
    </row>
    <row r="7" spans="1:16" ht="12.75">
      <c r="A7" s="132"/>
      <c r="P7" s="172"/>
    </row>
    <row r="8" spans="1:16" ht="15">
      <c r="A8" s="135" t="str">
        <f>CUSTOS!$A$7</f>
        <v>OBRA:</v>
      </c>
      <c r="B8" s="135"/>
      <c r="C8" s="136" t="str">
        <f>CUSTOS!$B$7</f>
        <v>CONSTRUÇÃO DE CAPELA VELÓRIO NO DISTRITO DE SANTO ANTÔNIO DO LEITE</v>
      </c>
      <c r="D8" s="136"/>
      <c r="E8" s="136"/>
      <c r="F8" s="136"/>
      <c r="G8" s="136"/>
      <c r="H8" s="136"/>
      <c r="I8" s="136"/>
      <c r="J8" s="136"/>
      <c r="K8" s="136"/>
      <c r="L8" s="136"/>
      <c r="M8" s="136"/>
      <c r="N8" s="136"/>
      <c r="O8" s="136"/>
      <c r="P8" s="136"/>
    </row>
    <row r="9" spans="1:16" ht="15.75">
      <c r="A9" s="137" t="str">
        <f>CUSTOS!$A$9</f>
        <v>LOCAL :   </v>
      </c>
      <c r="B9" s="137"/>
      <c r="C9" s="138" t="str">
        <f>CUSTOS!$B$9</f>
        <v>MUNICIPIO DE OURO PRETO</v>
      </c>
      <c r="D9" s="138"/>
      <c r="E9" s="138"/>
      <c r="F9" s="138"/>
      <c r="G9" s="138"/>
      <c r="H9" s="138"/>
      <c r="I9" s="138"/>
      <c r="J9" s="138"/>
      <c r="K9" s="138"/>
      <c r="L9" s="138"/>
      <c r="M9" s="138"/>
      <c r="N9" s="138"/>
      <c r="O9" s="138"/>
      <c r="P9" s="138"/>
    </row>
    <row r="10" spans="1:133" s="128" customFormat="1" ht="13.5" customHeight="1">
      <c r="A10" s="139" t="str">
        <f>CUSTOS!A11</f>
        <v>01.00</v>
      </c>
      <c r="B10" s="139"/>
      <c r="C10" s="140" t="str">
        <f>CUSTOS!D11</f>
        <v>INSTALAÇÃO DA OBRA</v>
      </c>
      <c r="D10" s="140"/>
      <c r="E10" s="140"/>
      <c r="F10" s="140"/>
      <c r="G10" s="140"/>
      <c r="H10" s="140"/>
      <c r="I10" s="140"/>
      <c r="J10" s="140"/>
      <c r="K10" s="140"/>
      <c r="L10" s="140"/>
      <c r="M10" s="140"/>
      <c r="N10" s="140"/>
      <c r="O10" s="140"/>
      <c r="P10" s="140"/>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row>
    <row r="11" spans="1:133" s="128" customFormat="1" ht="13.5">
      <c r="A11" s="141"/>
      <c r="B11" s="141"/>
      <c r="C11" s="141"/>
      <c r="D11" s="141"/>
      <c r="E11" s="141"/>
      <c r="F11" s="141"/>
      <c r="G11" s="141"/>
      <c r="H11" s="141"/>
      <c r="I11" s="141"/>
      <c r="J11" s="141"/>
      <c r="K11" s="141"/>
      <c r="L11" s="141"/>
      <c r="M11" s="141"/>
      <c r="N11" s="141"/>
      <c r="O11" s="141"/>
      <c r="P11" s="141"/>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row>
    <row r="12" spans="1:16" ht="15">
      <c r="A12" s="142" t="str">
        <f>CUSTOS!A12</f>
        <v>01.01</v>
      </c>
      <c r="B12" s="142"/>
      <c r="C12" s="143" t="str">
        <f>CUSTOS!D12</f>
        <v>PLACA DE OBRA EM LONA IMPRESSAO DIGITAL P. SUDECAP</v>
      </c>
      <c r="D12" s="143"/>
      <c r="E12" s="143"/>
      <c r="F12" s="143"/>
      <c r="G12" s="143"/>
      <c r="H12" s="143"/>
      <c r="I12" s="143"/>
      <c r="J12" s="143"/>
      <c r="K12" s="143"/>
      <c r="L12" s="143"/>
      <c r="M12" s="143"/>
      <c r="N12" s="143"/>
      <c r="O12" s="143"/>
      <c r="P12" s="143"/>
    </row>
    <row r="13" spans="1:16" ht="31.5" customHeight="1">
      <c r="A13" s="144" t="s">
        <v>469</v>
      </c>
      <c r="B13" s="144"/>
      <c r="C13" s="145"/>
      <c r="D13" s="145"/>
      <c r="E13" s="145"/>
      <c r="F13" s="145"/>
      <c r="G13" s="145"/>
      <c r="H13" s="145"/>
      <c r="I13" s="145"/>
      <c r="J13" s="145"/>
      <c r="K13" s="145"/>
      <c r="L13" s="145"/>
      <c r="M13" s="145"/>
      <c r="N13" s="145"/>
      <c r="O13" s="145"/>
      <c r="P13" s="145"/>
    </row>
    <row r="14" spans="1:133" s="128" customFormat="1" ht="12.75">
      <c r="A14" s="146"/>
      <c r="B14" s="146"/>
      <c r="C14" s="146"/>
      <c r="D14" s="146"/>
      <c r="E14" s="146"/>
      <c r="F14" s="146"/>
      <c r="G14" s="146"/>
      <c r="H14" s="146"/>
      <c r="I14" s="146"/>
      <c r="J14" s="146"/>
      <c r="K14" s="146"/>
      <c r="L14" s="146"/>
      <c r="M14" s="146"/>
      <c r="N14" s="146"/>
      <c r="O14" s="146"/>
      <c r="P14" s="146"/>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row>
    <row r="15" spans="1:133" s="128" customFormat="1" ht="15">
      <c r="A15" s="147" t="s">
        <v>470</v>
      </c>
      <c r="B15" s="147"/>
      <c r="C15" s="147"/>
      <c r="D15" s="147"/>
      <c r="E15" s="147"/>
      <c r="F15" s="148">
        <v>2</v>
      </c>
      <c r="G15" s="149" t="s">
        <v>471</v>
      </c>
      <c r="H15" s="150"/>
      <c r="I15" s="150"/>
      <c r="J15" s="157"/>
      <c r="K15" s="157"/>
      <c r="L15" s="157"/>
      <c r="M15" s="157"/>
      <c r="N15" s="157"/>
      <c r="O15" s="157"/>
      <c r="P15" s="173"/>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row>
    <row r="16" spans="1:133" s="128" customFormat="1" ht="15">
      <c r="A16" s="147" t="s">
        <v>472</v>
      </c>
      <c r="B16" s="147"/>
      <c r="C16" s="147"/>
      <c r="D16" s="147"/>
      <c r="E16" s="147"/>
      <c r="F16" s="148">
        <v>3</v>
      </c>
      <c r="G16" s="149" t="s">
        <v>471</v>
      </c>
      <c r="H16" s="150"/>
      <c r="I16" s="150"/>
      <c r="J16" s="157"/>
      <c r="K16" s="157"/>
      <c r="L16" s="157"/>
      <c r="M16" s="157"/>
      <c r="N16" s="157"/>
      <c r="O16" s="157"/>
      <c r="P16" s="173"/>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row>
    <row r="17" spans="1:133" s="128" customFormat="1" ht="15">
      <c r="A17" s="147" t="s">
        <v>473</v>
      </c>
      <c r="B17" s="147"/>
      <c r="C17" s="147"/>
      <c r="D17" s="147"/>
      <c r="E17" s="147"/>
      <c r="F17" s="148">
        <f>F15*F16</f>
        <v>6</v>
      </c>
      <c r="G17" s="149" t="s">
        <v>474</v>
      </c>
      <c r="H17" s="150"/>
      <c r="I17" s="150"/>
      <c r="J17" s="157"/>
      <c r="K17" s="157"/>
      <c r="L17" s="157"/>
      <c r="M17" s="157"/>
      <c r="N17" s="157"/>
      <c r="O17" s="157"/>
      <c r="P17" s="173"/>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row>
    <row r="18" spans="1:133" s="128" customFormat="1" ht="13.5">
      <c r="A18" s="141"/>
      <c r="B18" s="141"/>
      <c r="C18" s="141"/>
      <c r="D18" s="141"/>
      <c r="E18" s="141"/>
      <c r="F18" s="141"/>
      <c r="G18" s="141"/>
      <c r="H18" s="141"/>
      <c r="I18" s="141"/>
      <c r="J18" s="141"/>
      <c r="K18" s="141"/>
      <c r="L18" s="141"/>
      <c r="M18" s="141"/>
      <c r="N18" s="141"/>
      <c r="O18" s="141"/>
      <c r="P18" s="141"/>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row>
    <row r="19" spans="1:16" ht="13.5" customHeight="1">
      <c r="A19" s="151" t="s">
        <v>467</v>
      </c>
      <c r="B19" s="151"/>
      <c r="C19" s="152">
        <f>ROUND(F17,2)</f>
        <v>6</v>
      </c>
      <c r="D19" s="153" t="s">
        <v>474</v>
      </c>
      <c r="E19" s="154"/>
      <c r="F19" s="154"/>
      <c r="G19" s="154"/>
      <c r="H19" s="154"/>
      <c r="I19" s="154"/>
      <c r="J19" s="153"/>
      <c r="K19" s="152"/>
      <c r="L19" s="174"/>
      <c r="M19" s="175"/>
      <c r="N19" s="176"/>
      <c r="O19" s="176"/>
      <c r="P19" s="177"/>
    </row>
    <row r="20" spans="1:133" s="128" customFormat="1" ht="13.5">
      <c r="A20" s="155"/>
      <c r="B20" s="156"/>
      <c r="C20" s="157"/>
      <c r="D20" s="157"/>
      <c r="E20" s="157"/>
      <c r="F20" s="157"/>
      <c r="G20" s="157"/>
      <c r="H20" s="157"/>
      <c r="I20" s="157"/>
      <c r="J20" s="157"/>
      <c r="K20" s="157"/>
      <c r="L20" s="157"/>
      <c r="M20" s="157"/>
      <c r="N20" s="157"/>
      <c r="O20" s="157"/>
      <c r="P20" s="178"/>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row>
    <row r="21" spans="1:16" ht="15">
      <c r="A21" s="142" t="s">
        <v>27</v>
      </c>
      <c r="B21" s="142"/>
      <c r="C21" s="143" t="s">
        <v>475</v>
      </c>
      <c r="D21" s="143"/>
      <c r="E21" s="143"/>
      <c r="F21" s="143"/>
      <c r="G21" s="143"/>
      <c r="H21" s="143"/>
      <c r="I21" s="143"/>
      <c r="J21" s="143"/>
      <c r="K21" s="143"/>
      <c r="L21" s="143"/>
      <c r="M21" s="143"/>
      <c r="N21" s="143"/>
      <c r="O21" s="143"/>
      <c r="P21" s="143"/>
    </row>
    <row r="22" spans="1:133" s="128" customFormat="1" ht="12.75">
      <c r="A22" s="158" t="s">
        <v>469</v>
      </c>
      <c r="B22" s="158"/>
      <c r="C22" s="159"/>
      <c r="D22" s="159"/>
      <c r="E22" s="159"/>
      <c r="F22" s="159"/>
      <c r="G22" s="159"/>
      <c r="H22" s="159"/>
      <c r="I22" s="159"/>
      <c r="J22" s="159"/>
      <c r="K22" s="159"/>
      <c r="L22" s="159"/>
      <c r="M22" s="159"/>
      <c r="N22" s="159"/>
      <c r="O22" s="159"/>
      <c r="P22" s="159"/>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row>
    <row r="23" spans="1:133" s="128" customFormat="1" ht="12.75">
      <c r="A23" s="158"/>
      <c r="B23" s="158"/>
      <c r="C23" s="159"/>
      <c r="D23" s="159"/>
      <c r="E23" s="159"/>
      <c r="F23" s="159"/>
      <c r="G23" s="159"/>
      <c r="H23" s="159"/>
      <c r="I23" s="159"/>
      <c r="J23" s="159"/>
      <c r="K23" s="159"/>
      <c r="L23" s="159"/>
      <c r="M23" s="159"/>
      <c r="N23" s="159"/>
      <c r="O23" s="159"/>
      <c r="P23" s="159"/>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row>
    <row r="24" spans="1:133" s="128" customFormat="1" ht="13.5">
      <c r="A24" s="141"/>
      <c r="B24" s="141"/>
      <c r="C24" s="141"/>
      <c r="D24" s="141"/>
      <c r="E24" s="141"/>
      <c r="F24" s="141"/>
      <c r="G24" s="141"/>
      <c r="H24" s="141"/>
      <c r="I24" s="141"/>
      <c r="J24" s="141"/>
      <c r="K24" s="141"/>
      <c r="L24" s="141"/>
      <c r="M24" s="141"/>
      <c r="N24" s="141"/>
      <c r="O24" s="141"/>
      <c r="P24" s="141"/>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row>
    <row r="25" spans="1:133" s="128" customFormat="1" ht="15">
      <c r="A25" s="160"/>
      <c r="B25" s="160"/>
      <c r="C25" s="160"/>
      <c r="D25" s="160"/>
      <c r="E25" s="160"/>
      <c r="F25" s="148"/>
      <c r="G25" s="149"/>
      <c r="H25" s="150"/>
      <c r="I25" s="150"/>
      <c r="J25" s="157"/>
      <c r="K25" s="157"/>
      <c r="L25" s="157"/>
      <c r="M25" s="157"/>
      <c r="N25" s="157"/>
      <c r="O25" s="157"/>
      <c r="P25" s="173"/>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row>
    <row r="26" spans="1:133" s="128" customFormat="1" ht="15">
      <c r="A26" s="160"/>
      <c r="B26" s="160"/>
      <c r="C26" s="160"/>
      <c r="D26" s="160"/>
      <c r="E26" s="160"/>
      <c r="F26" s="148"/>
      <c r="G26" s="161"/>
      <c r="H26" s="161"/>
      <c r="I26" s="150"/>
      <c r="J26" s="157"/>
      <c r="K26" s="157"/>
      <c r="L26" s="157"/>
      <c r="M26" s="157"/>
      <c r="N26" s="157"/>
      <c r="O26" s="157"/>
      <c r="P26" s="173"/>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row>
    <row r="27" spans="1:133" s="128" customFormat="1" ht="15">
      <c r="A27" s="147" t="s">
        <v>476</v>
      </c>
      <c r="B27" s="147"/>
      <c r="C27" s="147"/>
      <c r="D27" s="147"/>
      <c r="E27" s="147"/>
      <c r="F27" s="148">
        <v>1</v>
      </c>
      <c r="G27" s="161" t="s">
        <v>477</v>
      </c>
      <c r="H27" s="161"/>
      <c r="I27" s="150"/>
      <c r="J27" s="157"/>
      <c r="K27" s="157"/>
      <c r="L27" s="157"/>
      <c r="M27" s="157"/>
      <c r="N27" s="157"/>
      <c r="O27" s="157"/>
      <c r="P27" s="173"/>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c r="EA27" s="184"/>
      <c r="EB27" s="184"/>
      <c r="EC27" s="184"/>
    </row>
    <row r="28" spans="1:133" s="128" customFormat="1" ht="13.5">
      <c r="A28" s="141"/>
      <c r="B28" s="141"/>
      <c r="C28" s="141"/>
      <c r="D28" s="141"/>
      <c r="E28" s="141"/>
      <c r="F28" s="141"/>
      <c r="G28" s="141"/>
      <c r="H28" s="141"/>
      <c r="I28" s="141"/>
      <c r="J28" s="141"/>
      <c r="K28" s="141"/>
      <c r="L28" s="141"/>
      <c r="M28" s="141"/>
      <c r="N28" s="141"/>
      <c r="O28" s="141"/>
      <c r="P28" s="141"/>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row>
    <row r="29" spans="1:16" ht="13.5" customHeight="1">
      <c r="A29" s="162" t="s">
        <v>467</v>
      </c>
      <c r="B29" s="162"/>
      <c r="C29" s="152">
        <f>ROUND(F27,2)</f>
        <v>1</v>
      </c>
      <c r="D29" s="153" t="s">
        <v>477</v>
      </c>
      <c r="E29" s="152"/>
      <c r="F29" s="153"/>
      <c r="G29" s="154"/>
      <c r="H29" s="154"/>
      <c r="I29" s="154"/>
      <c r="J29" s="153"/>
      <c r="K29" s="152"/>
      <c r="L29" s="174"/>
      <c r="M29" s="175"/>
      <c r="N29" s="176"/>
      <c r="O29" s="176"/>
      <c r="P29" s="177"/>
    </row>
    <row r="30" spans="1:133" s="128" customFormat="1" ht="13.5">
      <c r="A30" s="141"/>
      <c r="B30" s="141"/>
      <c r="C30" s="141"/>
      <c r="D30" s="141"/>
      <c r="E30" s="141"/>
      <c r="F30" s="141"/>
      <c r="G30" s="141"/>
      <c r="H30" s="141"/>
      <c r="I30" s="141"/>
      <c r="J30" s="141"/>
      <c r="K30" s="141"/>
      <c r="L30" s="141"/>
      <c r="M30" s="141"/>
      <c r="N30" s="141"/>
      <c r="O30" s="141"/>
      <c r="P30" s="141"/>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c r="EA30" s="184"/>
      <c r="EB30" s="184"/>
      <c r="EC30" s="184"/>
    </row>
    <row r="31" spans="1:16" ht="15">
      <c r="A31" s="142" t="s">
        <v>29</v>
      </c>
      <c r="B31" s="142"/>
      <c r="C31" s="143" t="s">
        <v>478</v>
      </c>
      <c r="D31" s="143"/>
      <c r="E31" s="143"/>
      <c r="F31" s="143"/>
      <c r="G31" s="143"/>
      <c r="H31" s="143"/>
      <c r="I31" s="143"/>
      <c r="J31" s="143"/>
      <c r="K31" s="143"/>
      <c r="L31" s="143"/>
      <c r="M31" s="143"/>
      <c r="N31" s="143"/>
      <c r="O31" s="143"/>
      <c r="P31" s="143"/>
    </row>
    <row r="32" spans="1:133" s="128" customFormat="1" ht="15" customHeight="1">
      <c r="A32" s="158" t="s">
        <v>469</v>
      </c>
      <c r="B32" s="158"/>
      <c r="C32" s="159"/>
      <c r="D32" s="159"/>
      <c r="E32" s="159"/>
      <c r="F32" s="159"/>
      <c r="G32" s="159"/>
      <c r="H32" s="159"/>
      <c r="I32" s="159"/>
      <c r="J32" s="159"/>
      <c r="K32" s="159"/>
      <c r="L32" s="159"/>
      <c r="M32" s="159"/>
      <c r="N32" s="159"/>
      <c r="O32" s="159"/>
      <c r="P32" s="159"/>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row>
    <row r="33" spans="1:133" s="128" customFormat="1" ht="12.75">
      <c r="A33" s="158"/>
      <c r="B33" s="158"/>
      <c r="C33" s="159"/>
      <c r="D33" s="159"/>
      <c r="E33" s="159"/>
      <c r="F33" s="159"/>
      <c r="G33" s="159"/>
      <c r="H33" s="159"/>
      <c r="I33" s="159"/>
      <c r="J33" s="159"/>
      <c r="K33" s="159"/>
      <c r="L33" s="159"/>
      <c r="M33" s="159"/>
      <c r="N33" s="159"/>
      <c r="O33" s="159"/>
      <c r="P33" s="159"/>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row>
    <row r="34" spans="1:133" s="128" customFormat="1" ht="13.5">
      <c r="A34" s="141"/>
      <c r="B34" s="141"/>
      <c r="C34" s="141"/>
      <c r="D34" s="141"/>
      <c r="E34" s="141"/>
      <c r="F34" s="141"/>
      <c r="G34" s="141"/>
      <c r="H34" s="141"/>
      <c r="I34" s="141"/>
      <c r="J34" s="141"/>
      <c r="K34" s="141"/>
      <c r="L34" s="141"/>
      <c r="M34" s="141"/>
      <c r="N34" s="141"/>
      <c r="O34" s="141"/>
      <c r="P34" s="141"/>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row>
    <row r="35" spans="1:133" s="128" customFormat="1" ht="15">
      <c r="A35" s="160"/>
      <c r="B35" s="160"/>
      <c r="C35" s="160"/>
      <c r="D35" s="160"/>
      <c r="E35" s="160"/>
      <c r="F35" s="148"/>
      <c r="G35" s="149"/>
      <c r="H35" s="150"/>
      <c r="I35" s="150"/>
      <c r="J35" s="157"/>
      <c r="K35" s="157"/>
      <c r="L35" s="157"/>
      <c r="M35" s="157"/>
      <c r="N35" s="157"/>
      <c r="O35" s="157"/>
      <c r="P35" s="173"/>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4"/>
      <c r="EB35" s="184"/>
      <c r="EC35" s="184"/>
    </row>
    <row r="36" spans="1:133" s="128" customFormat="1" ht="15">
      <c r="A36" s="160"/>
      <c r="B36" s="160"/>
      <c r="C36" s="160"/>
      <c r="D36" s="160"/>
      <c r="E36" s="160"/>
      <c r="F36" s="148"/>
      <c r="G36" s="161"/>
      <c r="H36" s="161"/>
      <c r="I36" s="150"/>
      <c r="J36" s="157"/>
      <c r="K36" s="157"/>
      <c r="L36" s="157"/>
      <c r="M36" s="157"/>
      <c r="N36" s="157"/>
      <c r="O36" s="157"/>
      <c r="P36" s="173"/>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4"/>
      <c r="EB36" s="184"/>
      <c r="EC36" s="184"/>
    </row>
    <row r="37" spans="1:133" s="128" customFormat="1" ht="15">
      <c r="A37" s="147" t="s">
        <v>476</v>
      </c>
      <c r="B37" s="147"/>
      <c r="C37" s="147"/>
      <c r="D37" s="147"/>
      <c r="E37" s="147"/>
      <c r="F37" s="148">
        <v>1</v>
      </c>
      <c r="G37" s="161" t="s">
        <v>479</v>
      </c>
      <c r="H37" s="161"/>
      <c r="I37" s="150"/>
      <c r="J37" s="157"/>
      <c r="K37" s="157"/>
      <c r="L37" s="157"/>
      <c r="M37" s="157"/>
      <c r="N37" s="157"/>
      <c r="O37" s="157"/>
      <c r="P37" s="173"/>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row>
    <row r="38" spans="1:133" s="128" customFormat="1" ht="13.5">
      <c r="A38" s="141"/>
      <c r="B38" s="141"/>
      <c r="C38" s="141"/>
      <c r="D38" s="141"/>
      <c r="E38" s="141"/>
      <c r="F38" s="141"/>
      <c r="G38" s="141"/>
      <c r="H38" s="141"/>
      <c r="I38" s="141"/>
      <c r="J38" s="141"/>
      <c r="K38" s="141"/>
      <c r="L38" s="141"/>
      <c r="M38" s="141"/>
      <c r="N38" s="141"/>
      <c r="O38" s="141"/>
      <c r="P38" s="141"/>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row>
    <row r="39" spans="1:16" ht="13.5" customHeight="1">
      <c r="A39" s="162" t="s">
        <v>467</v>
      </c>
      <c r="B39" s="162"/>
      <c r="C39" s="152">
        <f>ROUND(F37,2)</f>
        <v>1</v>
      </c>
      <c r="D39" s="153" t="s">
        <v>477</v>
      </c>
      <c r="E39" s="152"/>
      <c r="F39" s="153"/>
      <c r="G39" s="154"/>
      <c r="H39" s="154"/>
      <c r="I39" s="154"/>
      <c r="J39" s="153"/>
      <c r="K39" s="152"/>
      <c r="L39" s="174"/>
      <c r="M39" s="175"/>
      <c r="N39" s="176"/>
      <c r="O39" s="176"/>
      <c r="P39" s="177"/>
    </row>
    <row r="40" spans="1:133" s="128" customFormat="1" ht="13.5">
      <c r="A40" s="141"/>
      <c r="B40" s="141"/>
      <c r="C40" s="141"/>
      <c r="D40" s="141"/>
      <c r="E40" s="141"/>
      <c r="F40" s="141"/>
      <c r="G40" s="141"/>
      <c r="H40" s="141"/>
      <c r="I40" s="141"/>
      <c r="J40" s="141"/>
      <c r="K40" s="141"/>
      <c r="L40" s="141"/>
      <c r="M40" s="141"/>
      <c r="N40" s="141"/>
      <c r="O40" s="141"/>
      <c r="P40" s="141"/>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row>
    <row r="41" spans="1:16" ht="15">
      <c r="A41" s="142" t="s">
        <v>31</v>
      </c>
      <c r="B41" s="142"/>
      <c r="C41" s="143" t="s">
        <v>480</v>
      </c>
      <c r="D41" s="143"/>
      <c r="E41" s="143"/>
      <c r="F41" s="143"/>
      <c r="G41" s="143"/>
      <c r="H41" s="143"/>
      <c r="I41" s="143"/>
      <c r="J41" s="143"/>
      <c r="K41" s="143"/>
      <c r="L41" s="143"/>
      <c r="M41" s="143"/>
      <c r="N41" s="143"/>
      <c r="O41" s="143"/>
      <c r="P41" s="143"/>
    </row>
    <row r="42" spans="1:16" ht="13.5" customHeight="1">
      <c r="A42" s="163" t="s">
        <v>469</v>
      </c>
      <c r="B42" s="163"/>
      <c r="C42" s="164"/>
      <c r="D42" s="164"/>
      <c r="E42" s="164"/>
      <c r="F42" s="164"/>
      <c r="G42" s="164"/>
      <c r="H42" s="164"/>
      <c r="I42" s="164"/>
      <c r="J42" s="164"/>
      <c r="K42" s="164"/>
      <c r="L42" s="164"/>
      <c r="M42" s="164"/>
      <c r="N42" s="164"/>
      <c r="O42" s="164"/>
      <c r="P42" s="164"/>
    </row>
    <row r="43" spans="1:16" ht="15">
      <c r="A43" s="163"/>
      <c r="B43" s="163"/>
      <c r="C43" s="164"/>
      <c r="D43" s="164"/>
      <c r="E43" s="164"/>
      <c r="F43" s="164"/>
      <c r="G43" s="164"/>
      <c r="H43" s="164"/>
      <c r="I43" s="164"/>
      <c r="J43" s="164"/>
      <c r="K43" s="164"/>
      <c r="L43" s="164"/>
      <c r="M43" s="164"/>
      <c r="N43" s="164"/>
      <c r="O43" s="164"/>
      <c r="P43" s="164"/>
    </row>
    <row r="44" spans="1:16" ht="15">
      <c r="A44" s="165"/>
      <c r="B44" s="165"/>
      <c r="C44" s="165"/>
      <c r="D44" s="165"/>
      <c r="E44" s="165"/>
      <c r="F44" s="165"/>
      <c r="G44" s="165"/>
      <c r="H44" s="165"/>
      <c r="I44" s="165"/>
      <c r="J44" s="165"/>
      <c r="K44" s="165"/>
      <c r="L44" s="165"/>
      <c r="M44" s="165"/>
      <c r="N44" s="165"/>
      <c r="O44" s="165"/>
      <c r="P44" s="165"/>
    </row>
    <row r="45" spans="1:16" ht="15.75">
      <c r="A45" s="160"/>
      <c r="B45" s="160"/>
      <c r="C45" s="160"/>
      <c r="D45" s="160"/>
      <c r="E45" s="160"/>
      <c r="F45" s="148"/>
      <c r="G45" s="149"/>
      <c r="H45" s="150"/>
      <c r="I45" s="150"/>
      <c r="J45" s="167"/>
      <c r="K45" s="179"/>
      <c r="L45" s="180"/>
      <c r="M45" s="181"/>
      <c r="N45" s="182"/>
      <c r="O45" s="182"/>
      <c r="P45" s="183"/>
    </row>
    <row r="46" spans="1:16" ht="15.75">
      <c r="A46" s="160"/>
      <c r="B46" s="160"/>
      <c r="C46" s="160"/>
      <c r="D46" s="160"/>
      <c r="E46" s="160"/>
      <c r="F46" s="148"/>
      <c r="G46" s="149"/>
      <c r="H46" s="150"/>
      <c r="I46" s="150"/>
      <c r="J46" s="167"/>
      <c r="K46" s="179"/>
      <c r="L46" s="180"/>
      <c r="M46" s="181"/>
      <c r="N46" s="182"/>
      <c r="O46" s="182"/>
      <c r="P46" s="183"/>
    </row>
    <row r="47" spans="1:16" ht="15.75">
      <c r="A47" s="147"/>
      <c r="B47" s="147"/>
      <c r="C47" s="147"/>
      <c r="D47" s="147"/>
      <c r="E47" s="147"/>
      <c r="F47" s="148">
        <v>1</v>
      </c>
      <c r="G47" s="149" t="s">
        <v>477</v>
      </c>
      <c r="H47" s="150"/>
      <c r="I47" s="150"/>
      <c r="J47" s="167"/>
      <c r="K47" s="179"/>
      <c r="L47" s="180"/>
      <c r="M47" s="181"/>
      <c r="N47" s="182"/>
      <c r="O47" s="182"/>
      <c r="P47" s="183"/>
    </row>
    <row r="48" spans="1:16" ht="15.75">
      <c r="A48" s="166"/>
      <c r="B48" s="161"/>
      <c r="C48" s="167"/>
      <c r="D48" s="161"/>
      <c r="E48" s="150"/>
      <c r="F48" s="150"/>
      <c r="G48" s="150"/>
      <c r="H48" s="150"/>
      <c r="I48" s="150"/>
      <c r="J48" s="167"/>
      <c r="K48" s="179"/>
      <c r="L48" s="180"/>
      <c r="M48" s="181"/>
      <c r="N48" s="182"/>
      <c r="O48" s="182"/>
      <c r="P48" s="183"/>
    </row>
    <row r="49" spans="1:16" ht="14.25" customHeight="1">
      <c r="A49" s="151" t="s">
        <v>467</v>
      </c>
      <c r="B49" s="151"/>
      <c r="C49" s="152">
        <v>1</v>
      </c>
      <c r="D49" s="153" t="s">
        <v>477</v>
      </c>
      <c r="E49" s="154"/>
      <c r="F49" s="154"/>
      <c r="G49" s="154"/>
      <c r="H49" s="154"/>
      <c r="I49" s="154"/>
      <c r="J49" s="153"/>
      <c r="K49" s="152"/>
      <c r="L49" s="174"/>
      <c r="M49" s="175"/>
      <c r="N49" s="176"/>
      <c r="O49" s="176"/>
      <c r="P49" s="177"/>
    </row>
    <row r="50" spans="1:16" ht="15">
      <c r="A50" s="168"/>
      <c r="B50" s="168"/>
      <c r="C50" s="168"/>
      <c r="D50" s="168"/>
      <c r="E50" s="168"/>
      <c r="F50" s="168"/>
      <c r="G50" s="168"/>
      <c r="H50" s="168"/>
      <c r="I50" s="168"/>
      <c r="J50" s="168"/>
      <c r="K50" s="168"/>
      <c r="L50" s="168"/>
      <c r="M50" s="168"/>
      <c r="N50" s="168"/>
      <c r="O50" s="168"/>
      <c r="P50" s="168"/>
    </row>
    <row r="51" spans="1:16" ht="15">
      <c r="A51" s="142" t="s">
        <v>33</v>
      </c>
      <c r="B51" s="142"/>
      <c r="C51" s="169" t="s">
        <v>481</v>
      </c>
      <c r="D51" s="169"/>
      <c r="E51" s="169"/>
      <c r="F51" s="169"/>
      <c r="G51" s="169"/>
      <c r="H51" s="169"/>
      <c r="I51" s="169"/>
      <c r="J51" s="169"/>
      <c r="K51" s="169"/>
      <c r="L51" s="169"/>
      <c r="M51" s="169"/>
      <c r="N51" s="169"/>
      <c r="O51" s="169"/>
      <c r="P51" s="169"/>
    </row>
    <row r="52" spans="1:16" ht="13.5" customHeight="1">
      <c r="A52" s="163" t="s">
        <v>469</v>
      </c>
      <c r="B52" s="163"/>
      <c r="C52" s="164"/>
      <c r="D52" s="164"/>
      <c r="E52" s="164"/>
      <c r="F52" s="164"/>
      <c r="G52" s="164"/>
      <c r="H52" s="164"/>
      <c r="I52" s="164"/>
      <c r="J52" s="164"/>
      <c r="K52" s="164"/>
      <c r="L52" s="164"/>
      <c r="M52" s="164"/>
      <c r="N52" s="164"/>
      <c r="O52" s="164"/>
      <c r="P52" s="164"/>
    </row>
    <row r="53" spans="1:16" ht="15">
      <c r="A53" s="163"/>
      <c r="B53" s="163"/>
      <c r="C53" s="164"/>
      <c r="D53" s="164"/>
      <c r="E53" s="164"/>
      <c r="F53" s="164"/>
      <c r="G53" s="164"/>
      <c r="H53" s="164"/>
      <c r="I53" s="164"/>
      <c r="J53" s="164"/>
      <c r="K53" s="164"/>
      <c r="L53" s="164"/>
      <c r="M53" s="164"/>
      <c r="N53" s="164"/>
      <c r="O53" s="164"/>
      <c r="P53" s="164"/>
    </row>
    <row r="54" spans="1:16" ht="15">
      <c r="A54" s="165"/>
      <c r="B54" s="165"/>
      <c r="C54" s="165"/>
      <c r="D54" s="165"/>
      <c r="E54" s="165"/>
      <c r="F54" s="165"/>
      <c r="G54" s="165"/>
      <c r="H54" s="165"/>
      <c r="I54" s="165"/>
      <c r="J54" s="165"/>
      <c r="K54" s="165"/>
      <c r="L54" s="165"/>
      <c r="M54" s="165"/>
      <c r="N54" s="165"/>
      <c r="O54" s="165"/>
      <c r="P54" s="165"/>
    </row>
    <row r="55" spans="1:16" ht="15.75">
      <c r="A55" s="160"/>
      <c r="B55" s="160"/>
      <c r="C55" s="160"/>
      <c r="D55" s="160"/>
      <c r="E55" s="160"/>
      <c r="F55" s="148"/>
      <c r="G55" s="149"/>
      <c r="H55" s="150"/>
      <c r="I55" s="150"/>
      <c r="J55" s="167"/>
      <c r="K55" s="179"/>
      <c r="L55" s="180"/>
      <c r="M55" s="181"/>
      <c r="N55" s="182"/>
      <c r="O55" s="182"/>
      <c r="P55" s="183"/>
    </row>
    <row r="56" spans="1:16" ht="15.75">
      <c r="A56" s="160"/>
      <c r="B56" s="160"/>
      <c r="C56" s="160"/>
      <c r="D56" s="160"/>
      <c r="E56" s="160"/>
      <c r="F56" s="148"/>
      <c r="G56" s="149"/>
      <c r="H56" s="150"/>
      <c r="I56" s="150"/>
      <c r="J56" s="167"/>
      <c r="K56" s="179"/>
      <c r="L56" s="180"/>
      <c r="M56" s="181"/>
      <c r="N56" s="182"/>
      <c r="O56" s="182"/>
      <c r="P56" s="183"/>
    </row>
    <row r="57" spans="1:16" ht="15.75">
      <c r="A57" s="147"/>
      <c r="B57" s="147"/>
      <c r="C57" s="147"/>
      <c r="D57" s="147"/>
      <c r="E57" s="147"/>
      <c r="F57" s="148">
        <v>1</v>
      </c>
      <c r="G57" s="149" t="s">
        <v>477</v>
      </c>
      <c r="H57" s="150"/>
      <c r="I57" s="150"/>
      <c r="J57" s="167"/>
      <c r="K57" s="179"/>
      <c r="L57" s="180"/>
      <c r="M57" s="181"/>
      <c r="N57" s="182"/>
      <c r="O57" s="182"/>
      <c r="P57" s="183"/>
    </row>
    <row r="58" spans="1:16" ht="15.75">
      <c r="A58" s="166"/>
      <c r="B58" s="161"/>
      <c r="C58" s="167"/>
      <c r="D58" s="161"/>
      <c r="E58" s="150"/>
      <c r="F58" s="150"/>
      <c r="G58" s="150"/>
      <c r="H58" s="150"/>
      <c r="I58" s="150"/>
      <c r="J58" s="167"/>
      <c r="K58" s="179"/>
      <c r="L58" s="180"/>
      <c r="M58" s="181"/>
      <c r="N58" s="182"/>
      <c r="O58" s="182"/>
      <c r="P58" s="183"/>
    </row>
    <row r="59" spans="1:16" ht="14.25" customHeight="1">
      <c r="A59" s="151" t="s">
        <v>467</v>
      </c>
      <c r="B59" s="151"/>
      <c r="C59" s="152">
        <v>1</v>
      </c>
      <c r="D59" s="153" t="s">
        <v>477</v>
      </c>
      <c r="E59" s="154"/>
      <c r="F59" s="154"/>
      <c r="G59" s="154"/>
      <c r="H59" s="154"/>
      <c r="I59" s="154"/>
      <c r="J59" s="153"/>
      <c r="K59" s="152"/>
      <c r="L59" s="174"/>
      <c r="M59" s="175"/>
      <c r="N59" s="176"/>
      <c r="O59" s="176"/>
      <c r="P59" s="177"/>
    </row>
    <row r="60" spans="1:16" ht="15">
      <c r="A60" s="142" t="s">
        <v>35</v>
      </c>
      <c r="B60" s="142"/>
      <c r="C60" s="170" t="s">
        <v>482</v>
      </c>
      <c r="D60" s="170"/>
      <c r="E60" s="170"/>
      <c r="F60" s="170"/>
      <c r="G60" s="170"/>
      <c r="H60" s="170"/>
      <c r="I60" s="170"/>
      <c r="J60" s="170"/>
      <c r="K60" s="170"/>
      <c r="L60" s="170"/>
      <c r="M60" s="170"/>
      <c r="N60" s="170"/>
      <c r="O60" s="170"/>
      <c r="P60" s="170"/>
    </row>
    <row r="61" spans="1:16" ht="13.5" customHeight="1">
      <c r="A61" s="163" t="s">
        <v>469</v>
      </c>
      <c r="B61" s="163"/>
      <c r="C61" s="164" t="s">
        <v>483</v>
      </c>
      <c r="D61" s="164"/>
      <c r="E61" s="164"/>
      <c r="F61" s="164"/>
      <c r="G61" s="164"/>
      <c r="H61" s="164"/>
      <c r="I61" s="164"/>
      <c r="J61" s="164"/>
      <c r="K61" s="164"/>
      <c r="L61" s="164"/>
      <c r="M61" s="164"/>
      <c r="N61" s="164"/>
      <c r="O61" s="164"/>
      <c r="P61" s="164"/>
    </row>
    <row r="62" spans="1:16" ht="15">
      <c r="A62" s="163"/>
      <c r="B62" s="163"/>
      <c r="C62" s="164"/>
      <c r="D62" s="164"/>
      <c r="E62" s="164"/>
      <c r="F62" s="164"/>
      <c r="G62" s="164"/>
      <c r="H62" s="164"/>
      <c r="I62" s="164"/>
      <c r="J62" s="164"/>
      <c r="K62" s="164"/>
      <c r="L62" s="164"/>
      <c r="M62" s="164"/>
      <c r="N62" s="164"/>
      <c r="O62" s="164"/>
      <c r="P62" s="164"/>
    </row>
    <row r="63" spans="1:16" ht="15">
      <c r="A63" s="165"/>
      <c r="B63" s="165"/>
      <c r="C63" s="165"/>
      <c r="D63" s="165"/>
      <c r="E63" s="165"/>
      <c r="F63" s="165"/>
      <c r="G63" s="165"/>
      <c r="H63" s="165"/>
      <c r="I63" s="165"/>
      <c r="J63" s="165"/>
      <c r="K63" s="165"/>
      <c r="L63" s="165"/>
      <c r="M63" s="165"/>
      <c r="N63" s="165"/>
      <c r="O63" s="165"/>
      <c r="P63" s="165"/>
    </row>
    <row r="64" spans="1:16" ht="15.75">
      <c r="A64" s="160"/>
      <c r="B64" s="160"/>
      <c r="C64" s="160"/>
      <c r="D64" s="160"/>
      <c r="E64" s="160"/>
      <c r="F64" s="148"/>
      <c r="G64" s="149"/>
      <c r="H64" s="150"/>
      <c r="I64" s="150"/>
      <c r="J64" s="167"/>
      <c r="K64" s="179"/>
      <c r="L64" s="180"/>
      <c r="M64" s="181"/>
      <c r="N64" s="182"/>
      <c r="O64" s="182"/>
      <c r="P64" s="183"/>
    </row>
    <row r="65" spans="1:16" ht="15.75">
      <c r="A65" s="160"/>
      <c r="B65" s="160"/>
      <c r="C65" s="160"/>
      <c r="D65" s="160"/>
      <c r="E65" s="160"/>
      <c r="F65" s="148"/>
      <c r="G65" s="149"/>
      <c r="H65" s="150"/>
      <c r="I65" s="150"/>
      <c r="J65" s="167"/>
      <c r="K65" s="179"/>
      <c r="L65" s="180"/>
      <c r="M65" s="181"/>
      <c r="N65" s="182"/>
      <c r="O65" s="182"/>
      <c r="P65" s="183"/>
    </row>
    <row r="66" spans="1:16" ht="15.75">
      <c r="A66" s="147"/>
      <c r="B66" s="147"/>
      <c r="C66" s="147"/>
      <c r="D66" s="147"/>
      <c r="E66" s="147"/>
      <c r="F66" s="148">
        <v>90</v>
      </c>
      <c r="G66" s="149" t="s">
        <v>484</v>
      </c>
      <c r="H66" s="150"/>
      <c r="I66" s="150"/>
      <c r="J66" s="167"/>
      <c r="K66" s="179"/>
      <c r="L66" s="180"/>
      <c r="M66" s="181"/>
      <c r="N66" s="182"/>
      <c r="O66" s="182"/>
      <c r="P66" s="183"/>
    </row>
    <row r="67" spans="1:16" ht="15.75">
      <c r="A67" s="166"/>
      <c r="B67" s="161"/>
      <c r="C67" s="167"/>
      <c r="D67" s="161"/>
      <c r="E67" s="150"/>
      <c r="F67" s="150"/>
      <c r="G67" s="150"/>
      <c r="H67" s="150"/>
      <c r="I67" s="150"/>
      <c r="J67" s="167"/>
      <c r="K67" s="179"/>
      <c r="L67" s="180"/>
      <c r="M67" s="181"/>
      <c r="N67" s="182"/>
      <c r="O67" s="182"/>
      <c r="P67" s="183"/>
    </row>
    <row r="68" spans="1:16" ht="14.25" customHeight="1">
      <c r="A68" s="151" t="s">
        <v>467</v>
      </c>
      <c r="B68" s="151"/>
      <c r="C68" s="152">
        <v>1</v>
      </c>
      <c r="D68" s="153" t="s">
        <v>484</v>
      </c>
      <c r="E68" s="154"/>
      <c r="F68" s="154"/>
      <c r="G68" s="154"/>
      <c r="H68" s="154"/>
      <c r="I68" s="154"/>
      <c r="J68" s="153"/>
      <c r="K68" s="152"/>
      <c r="L68" s="174"/>
      <c r="M68" s="175"/>
      <c r="N68" s="176"/>
      <c r="O68" s="176"/>
      <c r="P68" s="177"/>
    </row>
    <row r="69" spans="1:16" ht="15">
      <c r="A69" s="142" t="s">
        <v>37</v>
      </c>
      <c r="B69" s="142"/>
      <c r="C69" s="170" t="s">
        <v>485</v>
      </c>
      <c r="D69" s="170"/>
      <c r="E69" s="170"/>
      <c r="F69" s="170"/>
      <c r="G69" s="170"/>
      <c r="H69" s="170"/>
      <c r="I69" s="170"/>
      <c r="J69" s="170"/>
      <c r="K69" s="170"/>
      <c r="L69" s="170"/>
      <c r="M69" s="170"/>
      <c r="N69" s="170"/>
      <c r="O69" s="170"/>
      <c r="P69" s="170"/>
    </row>
    <row r="70" spans="1:16" ht="13.5" customHeight="1">
      <c r="A70" s="163" t="s">
        <v>469</v>
      </c>
      <c r="B70" s="163"/>
      <c r="C70" s="185"/>
      <c r="D70" s="185"/>
      <c r="E70" s="185"/>
      <c r="F70" s="185"/>
      <c r="G70" s="185"/>
      <c r="H70" s="185"/>
      <c r="I70" s="185"/>
      <c r="J70" s="185"/>
      <c r="K70" s="185"/>
      <c r="L70" s="185"/>
      <c r="M70" s="185"/>
      <c r="N70" s="185"/>
      <c r="O70" s="185"/>
      <c r="P70" s="185"/>
    </row>
    <row r="71" spans="1:16" ht="15">
      <c r="A71" s="163"/>
      <c r="B71" s="163"/>
      <c r="C71" s="185"/>
      <c r="D71" s="185"/>
      <c r="E71" s="185"/>
      <c r="F71" s="185"/>
      <c r="G71" s="185"/>
      <c r="H71" s="185"/>
      <c r="I71" s="185"/>
      <c r="J71" s="185"/>
      <c r="K71" s="185"/>
      <c r="L71" s="185"/>
      <c r="M71" s="185"/>
      <c r="N71" s="185"/>
      <c r="O71" s="185"/>
      <c r="P71" s="185"/>
    </row>
    <row r="72" spans="1:16" ht="15">
      <c r="A72" s="165"/>
      <c r="B72" s="165"/>
      <c r="C72" s="165"/>
      <c r="D72" s="165"/>
      <c r="E72" s="165"/>
      <c r="F72" s="165"/>
      <c r="G72" s="165"/>
      <c r="H72" s="165"/>
      <c r="I72" s="165"/>
      <c r="J72" s="165"/>
      <c r="K72" s="165"/>
      <c r="L72" s="165"/>
      <c r="M72" s="165"/>
      <c r="N72" s="165"/>
      <c r="O72" s="165"/>
      <c r="P72" s="165"/>
    </row>
    <row r="73" spans="1:16" ht="15.75">
      <c r="A73" s="160"/>
      <c r="B73" s="160"/>
      <c r="C73" s="160"/>
      <c r="D73" s="160"/>
      <c r="E73" s="160"/>
      <c r="F73" s="148"/>
      <c r="G73" s="149"/>
      <c r="H73" s="150"/>
      <c r="I73" s="150"/>
      <c r="J73" s="167"/>
      <c r="K73" s="179"/>
      <c r="L73" s="180"/>
      <c r="M73" s="181"/>
      <c r="N73" s="182"/>
      <c r="O73" s="182"/>
      <c r="P73" s="183"/>
    </row>
    <row r="74" spans="1:16" ht="15.75">
      <c r="A74" s="160"/>
      <c r="B74" s="160"/>
      <c r="C74" s="160"/>
      <c r="D74" s="160"/>
      <c r="E74" s="160"/>
      <c r="F74" s="148"/>
      <c r="G74" s="149"/>
      <c r="H74" s="150"/>
      <c r="I74" s="150"/>
      <c r="J74" s="167"/>
      <c r="K74" s="179"/>
      <c r="L74" s="180"/>
      <c r="M74" s="181"/>
      <c r="N74" s="182"/>
      <c r="O74" s="182"/>
      <c r="P74" s="183"/>
    </row>
    <row r="75" spans="1:16" ht="15.75">
      <c r="A75" s="147"/>
      <c r="B75" s="147"/>
      <c r="C75" s="147"/>
      <c r="D75" s="147"/>
      <c r="E75" s="147"/>
      <c r="F75" s="148">
        <v>1</v>
      </c>
      <c r="G75" s="149" t="s">
        <v>477</v>
      </c>
      <c r="H75" s="150"/>
      <c r="I75" s="150"/>
      <c r="J75" s="167"/>
      <c r="K75" s="179"/>
      <c r="L75" s="180"/>
      <c r="M75" s="181"/>
      <c r="N75" s="182"/>
      <c r="O75" s="182"/>
      <c r="P75" s="183"/>
    </row>
    <row r="76" spans="1:16" ht="15.75">
      <c r="A76" s="166"/>
      <c r="B76" s="161"/>
      <c r="C76" s="167"/>
      <c r="D76" s="161"/>
      <c r="E76" s="150"/>
      <c r="F76" s="150"/>
      <c r="G76" s="150"/>
      <c r="H76" s="150"/>
      <c r="I76" s="150"/>
      <c r="J76" s="167"/>
      <c r="K76" s="179"/>
      <c r="L76" s="180"/>
      <c r="M76" s="181"/>
      <c r="N76" s="182"/>
      <c r="O76" s="182"/>
      <c r="P76" s="183"/>
    </row>
    <row r="77" spans="1:16" ht="14.25" customHeight="1">
      <c r="A77" s="151" t="s">
        <v>467</v>
      </c>
      <c r="B77" s="151"/>
      <c r="C77" s="152">
        <v>1</v>
      </c>
      <c r="D77" s="153" t="s">
        <v>477</v>
      </c>
      <c r="E77" s="154"/>
      <c r="F77" s="154"/>
      <c r="G77" s="154"/>
      <c r="H77" s="154"/>
      <c r="I77" s="154"/>
      <c r="J77" s="153"/>
      <c r="K77" s="152"/>
      <c r="L77" s="174"/>
      <c r="M77" s="175"/>
      <c r="N77" s="176"/>
      <c r="O77" s="176"/>
      <c r="P77" s="177"/>
    </row>
    <row r="78" spans="1:16" ht="15">
      <c r="A78" s="142" t="s">
        <v>39</v>
      </c>
      <c r="B78" s="142"/>
      <c r="C78" s="170" t="s">
        <v>486</v>
      </c>
      <c r="D78" s="170"/>
      <c r="E78" s="170"/>
      <c r="F78" s="170"/>
      <c r="G78" s="170"/>
      <c r="H78" s="170"/>
      <c r="I78" s="170"/>
      <c r="J78" s="170"/>
      <c r="K78" s="170"/>
      <c r="L78" s="170"/>
      <c r="M78" s="170"/>
      <c r="N78" s="170"/>
      <c r="O78" s="170"/>
      <c r="P78" s="170"/>
    </row>
    <row r="79" spans="1:16" ht="13.5" customHeight="1">
      <c r="A79" s="163" t="s">
        <v>469</v>
      </c>
      <c r="B79" s="163"/>
      <c r="C79" s="185"/>
      <c r="D79" s="185"/>
      <c r="E79" s="185"/>
      <c r="F79" s="185"/>
      <c r="G79" s="185"/>
      <c r="H79" s="185"/>
      <c r="I79" s="185"/>
      <c r="J79" s="185"/>
      <c r="K79" s="185"/>
      <c r="L79" s="185"/>
      <c r="M79" s="185"/>
      <c r="N79" s="185"/>
      <c r="O79" s="185"/>
      <c r="P79" s="185"/>
    </row>
    <row r="80" spans="1:16" ht="15">
      <c r="A80" s="163"/>
      <c r="B80" s="163"/>
      <c r="C80" s="185"/>
      <c r="D80" s="185"/>
      <c r="E80" s="185"/>
      <c r="F80" s="185"/>
      <c r="G80" s="185"/>
      <c r="H80" s="185"/>
      <c r="I80" s="185"/>
      <c r="J80" s="185"/>
      <c r="K80" s="185"/>
      <c r="L80" s="185"/>
      <c r="M80" s="185"/>
      <c r="N80" s="185"/>
      <c r="O80" s="185"/>
      <c r="P80" s="185"/>
    </row>
    <row r="81" spans="1:16" ht="15">
      <c r="A81" s="165"/>
      <c r="B81" s="165"/>
      <c r="C81" s="165"/>
      <c r="D81" s="165"/>
      <c r="E81" s="165"/>
      <c r="F81" s="165"/>
      <c r="G81" s="165"/>
      <c r="H81" s="165"/>
      <c r="I81" s="165"/>
      <c r="J81" s="165"/>
      <c r="K81" s="165"/>
      <c r="L81" s="165"/>
      <c r="M81" s="165"/>
      <c r="N81" s="165"/>
      <c r="O81" s="165"/>
      <c r="P81" s="165"/>
    </row>
    <row r="82" spans="1:16" ht="15.75">
      <c r="A82" s="160"/>
      <c r="B82" s="160"/>
      <c r="C82" s="160"/>
      <c r="D82" s="160"/>
      <c r="E82" s="160"/>
      <c r="F82" s="148"/>
      <c r="G82" s="149"/>
      <c r="H82" s="150"/>
      <c r="I82" s="150"/>
      <c r="J82" s="167"/>
      <c r="K82" s="179"/>
      <c r="L82" s="180"/>
      <c r="M82" s="181"/>
      <c r="N82" s="182"/>
      <c r="O82" s="182"/>
      <c r="P82" s="183"/>
    </row>
    <row r="83" spans="1:16" ht="15.75">
      <c r="A83" s="160"/>
      <c r="B83" s="160"/>
      <c r="C83" s="160"/>
      <c r="D83" s="160"/>
      <c r="E83" s="160"/>
      <c r="F83" s="148"/>
      <c r="G83" s="149"/>
      <c r="H83" s="150"/>
      <c r="I83" s="150"/>
      <c r="J83" s="167"/>
      <c r="K83" s="179"/>
      <c r="L83" s="180"/>
      <c r="M83" s="181"/>
      <c r="N83" s="182"/>
      <c r="O83" s="182"/>
      <c r="P83" s="183"/>
    </row>
    <row r="84" spans="1:16" ht="15.75">
      <c r="A84" s="147"/>
      <c r="B84" s="147"/>
      <c r="C84" s="147"/>
      <c r="D84" s="147"/>
      <c r="E84" s="147"/>
      <c r="F84" s="148">
        <v>1</v>
      </c>
      <c r="G84" s="149" t="s">
        <v>477</v>
      </c>
      <c r="H84" s="150"/>
      <c r="I84" s="150"/>
      <c r="J84" s="167"/>
      <c r="K84" s="179"/>
      <c r="L84" s="180"/>
      <c r="M84" s="181"/>
      <c r="N84" s="182"/>
      <c r="O84" s="182"/>
      <c r="P84" s="183"/>
    </row>
    <row r="85" spans="1:16" ht="15.75">
      <c r="A85" s="166"/>
      <c r="B85" s="161"/>
      <c r="C85" s="167"/>
      <c r="D85" s="161"/>
      <c r="E85" s="150"/>
      <c r="F85" s="150"/>
      <c r="G85" s="150"/>
      <c r="H85" s="150"/>
      <c r="I85" s="150"/>
      <c r="J85" s="167"/>
      <c r="K85" s="179"/>
      <c r="L85" s="180"/>
      <c r="M85" s="181"/>
      <c r="N85" s="182"/>
      <c r="O85" s="182"/>
      <c r="P85" s="183"/>
    </row>
    <row r="86" spans="1:16" ht="14.25" customHeight="1">
      <c r="A86" s="151" t="s">
        <v>467</v>
      </c>
      <c r="B86" s="151"/>
      <c r="C86" s="152">
        <v>1</v>
      </c>
      <c r="D86" s="153" t="s">
        <v>477</v>
      </c>
      <c r="E86" s="154"/>
      <c r="F86" s="154"/>
      <c r="G86" s="154"/>
      <c r="H86" s="154"/>
      <c r="I86" s="154"/>
      <c r="J86" s="153"/>
      <c r="K86" s="152"/>
      <c r="L86" s="174"/>
      <c r="M86" s="175"/>
      <c r="N86" s="176"/>
      <c r="O86" s="176"/>
      <c r="P86" s="177"/>
    </row>
    <row r="87" spans="1:16" ht="15">
      <c r="A87" s="168"/>
      <c r="B87" s="168"/>
      <c r="C87" s="168"/>
      <c r="D87" s="168"/>
      <c r="E87" s="168"/>
      <c r="F87" s="168"/>
      <c r="G87" s="168"/>
      <c r="H87" s="168"/>
      <c r="I87" s="168"/>
      <c r="J87" s="168"/>
      <c r="K87" s="168"/>
      <c r="L87" s="168"/>
      <c r="M87" s="168"/>
      <c r="N87" s="168"/>
      <c r="O87" s="168"/>
      <c r="P87" s="168"/>
    </row>
    <row r="88" spans="1:16" ht="15">
      <c r="A88" s="142" t="s">
        <v>44</v>
      </c>
      <c r="B88" s="142"/>
      <c r="C88" s="170" t="s">
        <v>487</v>
      </c>
      <c r="D88" s="170"/>
      <c r="E88" s="170"/>
      <c r="F88" s="170"/>
      <c r="G88" s="170"/>
      <c r="H88" s="170"/>
      <c r="I88" s="170"/>
      <c r="J88" s="170"/>
      <c r="K88" s="170"/>
      <c r="L88" s="170"/>
      <c r="M88" s="170"/>
      <c r="N88" s="170"/>
      <c r="O88" s="170"/>
      <c r="P88" s="170"/>
    </row>
    <row r="89" spans="1:16" ht="13.5" customHeight="1">
      <c r="A89" s="163" t="s">
        <v>469</v>
      </c>
      <c r="B89" s="163"/>
      <c r="C89" s="185"/>
      <c r="D89" s="185"/>
      <c r="E89" s="185"/>
      <c r="F89" s="185"/>
      <c r="G89" s="185"/>
      <c r="H89" s="185"/>
      <c r="I89" s="185"/>
      <c r="J89" s="185"/>
      <c r="K89" s="185"/>
      <c r="L89" s="185"/>
      <c r="M89" s="185"/>
      <c r="N89" s="185"/>
      <c r="O89" s="185"/>
      <c r="P89" s="185"/>
    </row>
    <row r="90" spans="1:16" ht="15">
      <c r="A90" s="163"/>
      <c r="B90" s="163"/>
      <c r="C90" s="185"/>
      <c r="D90" s="185"/>
      <c r="E90" s="185"/>
      <c r="F90" s="185"/>
      <c r="G90" s="185"/>
      <c r="H90" s="185"/>
      <c r="I90" s="185"/>
      <c r="J90" s="185"/>
      <c r="K90" s="185"/>
      <c r="L90" s="185"/>
      <c r="M90" s="185"/>
      <c r="N90" s="185"/>
      <c r="O90" s="185"/>
      <c r="P90" s="185"/>
    </row>
    <row r="91" spans="1:16" ht="15">
      <c r="A91" s="165"/>
      <c r="B91" s="165"/>
      <c r="C91" s="165"/>
      <c r="D91" s="165"/>
      <c r="E91" s="165"/>
      <c r="F91" s="165"/>
      <c r="G91" s="165"/>
      <c r="H91" s="165"/>
      <c r="I91" s="165"/>
      <c r="J91" s="165"/>
      <c r="K91" s="165"/>
      <c r="L91" s="165"/>
      <c r="M91" s="165"/>
      <c r="N91" s="165"/>
      <c r="O91" s="165"/>
      <c r="P91" s="165"/>
    </row>
    <row r="92" spans="1:16" ht="15.75">
      <c r="A92" s="160" t="s">
        <v>470</v>
      </c>
      <c r="B92" s="160"/>
      <c r="C92" s="160"/>
      <c r="D92" s="160"/>
      <c r="E92" s="160"/>
      <c r="F92" s="148">
        <v>8</v>
      </c>
      <c r="G92" s="149"/>
      <c r="H92" s="150"/>
      <c r="I92" s="150"/>
      <c r="J92" s="167"/>
      <c r="K92" s="179"/>
      <c r="L92" s="180"/>
      <c r="M92" s="181"/>
      <c r="N92" s="182"/>
      <c r="O92" s="182"/>
      <c r="P92" s="183"/>
    </row>
    <row r="93" spans="1:16" ht="15.75">
      <c r="A93" s="163"/>
      <c r="B93" s="163"/>
      <c r="C93" s="163"/>
      <c r="D93" s="163"/>
      <c r="E93" s="163"/>
      <c r="F93" s="148">
        <v>14</v>
      </c>
      <c r="G93" s="149"/>
      <c r="H93" s="150"/>
      <c r="I93" s="150"/>
      <c r="J93" s="167"/>
      <c r="K93" s="179"/>
      <c r="L93" s="180"/>
      <c r="M93" s="181"/>
      <c r="N93" s="182"/>
      <c r="O93" s="182"/>
      <c r="P93" s="183"/>
    </row>
    <row r="94" spans="1:16" ht="15.75">
      <c r="A94" s="160"/>
      <c r="B94" s="160"/>
      <c r="C94" s="160"/>
      <c r="D94" s="160"/>
      <c r="E94" s="160"/>
      <c r="F94" s="148">
        <v>8</v>
      </c>
      <c r="G94" s="149"/>
      <c r="H94" s="150"/>
      <c r="I94" s="150"/>
      <c r="J94" s="167"/>
      <c r="K94" s="179"/>
      <c r="L94" s="180"/>
      <c r="M94" s="181"/>
      <c r="N94" s="182"/>
      <c r="O94" s="182"/>
      <c r="P94" s="183"/>
    </row>
    <row r="95" spans="1:16" ht="15.75">
      <c r="A95" s="163"/>
      <c r="B95" s="163"/>
      <c r="C95" s="163"/>
      <c r="D95" s="163"/>
      <c r="E95" s="163"/>
      <c r="F95" s="148">
        <v>14</v>
      </c>
      <c r="G95" s="149"/>
      <c r="H95" s="150"/>
      <c r="I95" s="150"/>
      <c r="J95" s="167"/>
      <c r="K95" s="179"/>
      <c r="L95" s="180"/>
      <c r="M95" s="181"/>
      <c r="N95" s="182"/>
      <c r="O95" s="182"/>
      <c r="P95" s="183"/>
    </row>
    <row r="96" spans="1:16" ht="15.75">
      <c r="A96" s="147"/>
      <c r="B96" s="147"/>
      <c r="C96" s="147"/>
      <c r="D96" s="147"/>
      <c r="E96" s="147"/>
      <c r="F96" s="148">
        <f>F95+F94+F93+F92</f>
        <v>44</v>
      </c>
      <c r="G96" s="149" t="s">
        <v>488</v>
      </c>
      <c r="H96" s="150"/>
      <c r="I96" s="150"/>
      <c r="J96" s="167"/>
      <c r="K96" s="179"/>
      <c r="L96" s="180"/>
      <c r="M96" s="181"/>
      <c r="N96" s="182"/>
      <c r="O96" s="182"/>
      <c r="P96" s="183"/>
    </row>
    <row r="97" spans="1:16" ht="15.75">
      <c r="A97" s="166"/>
      <c r="B97" s="161"/>
      <c r="C97" s="167"/>
      <c r="D97" s="161"/>
      <c r="E97" s="150"/>
      <c r="F97" s="150"/>
      <c r="G97" s="150"/>
      <c r="H97" s="150"/>
      <c r="I97" s="150"/>
      <c r="J97" s="167"/>
      <c r="K97" s="179"/>
      <c r="L97" s="180"/>
      <c r="M97" s="181"/>
      <c r="N97" s="182"/>
      <c r="O97" s="182"/>
      <c r="P97" s="183"/>
    </row>
    <row r="98" spans="1:16" ht="14.25" customHeight="1">
      <c r="A98" s="151" t="s">
        <v>467</v>
      </c>
      <c r="B98" s="151"/>
      <c r="C98" s="152">
        <v>44</v>
      </c>
      <c r="D98" s="153" t="s">
        <v>488</v>
      </c>
      <c r="E98" s="154"/>
      <c r="F98" s="154"/>
      <c r="G98" s="154"/>
      <c r="H98" s="154"/>
      <c r="I98" s="154"/>
      <c r="J98" s="153"/>
      <c r="K98" s="152"/>
      <c r="L98" s="174"/>
      <c r="M98" s="175"/>
      <c r="N98" s="176"/>
      <c r="O98" s="176"/>
      <c r="P98" s="177"/>
    </row>
    <row r="99" spans="1:16" ht="15">
      <c r="A99" s="168"/>
      <c r="B99" s="168"/>
      <c r="C99" s="168"/>
      <c r="D99" s="168"/>
      <c r="E99" s="168"/>
      <c r="F99" s="168"/>
      <c r="G99" s="168"/>
      <c r="H99" s="168"/>
      <c r="I99" s="168"/>
      <c r="J99" s="168"/>
      <c r="K99" s="168"/>
      <c r="L99" s="168"/>
      <c r="M99" s="168"/>
      <c r="N99" s="168"/>
      <c r="O99" s="168"/>
      <c r="P99" s="168"/>
    </row>
    <row r="100" spans="1:16" ht="15">
      <c r="A100" s="142" t="s">
        <v>46</v>
      </c>
      <c r="B100" s="142"/>
      <c r="C100" s="170" t="s">
        <v>489</v>
      </c>
      <c r="D100" s="170"/>
      <c r="E100" s="170"/>
      <c r="F100" s="170"/>
      <c r="G100" s="170"/>
      <c r="H100" s="170"/>
      <c r="I100" s="170"/>
      <c r="J100" s="170"/>
      <c r="K100" s="170"/>
      <c r="L100" s="170"/>
      <c r="M100" s="170"/>
      <c r="N100" s="170"/>
      <c r="O100" s="170"/>
      <c r="P100" s="170"/>
    </row>
    <row r="101" spans="1:16" ht="13.5" customHeight="1">
      <c r="A101" s="163" t="s">
        <v>469</v>
      </c>
      <c r="B101" s="163"/>
      <c r="C101" s="185"/>
      <c r="D101" s="185"/>
      <c r="E101" s="185"/>
      <c r="F101" s="185"/>
      <c r="G101" s="185"/>
      <c r="H101" s="185"/>
      <c r="I101" s="185"/>
      <c r="J101" s="185"/>
      <c r="K101" s="185"/>
      <c r="L101" s="185"/>
      <c r="M101" s="185"/>
      <c r="N101" s="185"/>
      <c r="O101" s="185"/>
      <c r="P101" s="185"/>
    </row>
    <row r="102" spans="1:16" ht="15">
      <c r="A102" s="163"/>
      <c r="B102" s="163"/>
      <c r="C102" s="185"/>
      <c r="D102" s="185"/>
      <c r="E102" s="185"/>
      <c r="F102" s="185"/>
      <c r="G102" s="185"/>
      <c r="H102" s="185"/>
      <c r="I102" s="185"/>
      <c r="J102" s="185"/>
      <c r="K102" s="185"/>
      <c r="L102" s="185"/>
      <c r="M102" s="185"/>
      <c r="N102" s="185"/>
      <c r="O102" s="185"/>
      <c r="P102" s="185"/>
    </row>
    <row r="103" spans="1:16" ht="15">
      <c r="A103" s="165"/>
      <c r="B103" s="165"/>
      <c r="C103" s="165"/>
      <c r="D103" s="165"/>
      <c r="E103" s="165"/>
      <c r="F103" s="165"/>
      <c r="G103" s="165"/>
      <c r="H103" s="165"/>
      <c r="I103" s="165"/>
      <c r="J103" s="165"/>
      <c r="K103" s="165"/>
      <c r="L103" s="165"/>
      <c r="M103" s="165"/>
      <c r="N103" s="165"/>
      <c r="O103" s="165"/>
      <c r="P103" s="165"/>
    </row>
    <row r="104" spans="1:16" ht="15.75">
      <c r="A104" s="160" t="s">
        <v>470</v>
      </c>
      <c r="B104" s="160"/>
      <c r="C104" s="160"/>
      <c r="D104" s="160"/>
      <c r="E104" s="160"/>
      <c r="F104" s="148">
        <v>7.25</v>
      </c>
      <c r="G104" s="149"/>
      <c r="H104" s="150"/>
      <c r="I104" s="150"/>
      <c r="J104" s="167"/>
      <c r="K104" s="179"/>
      <c r="L104" s="180"/>
      <c r="M104" s="181"/>
      <c r="N104" s="182"/>
      <c r="O104" s="182"/>
      <c r="P104" s="183"/>
    </row>
    <row r="105" spans="1:16" ht="15.75">
      <c r="A105" s="186" t="s">
        <v>490</v>
      </c>
      <c r="B105" s="186"/>
      <c r="C105" s="186"/>
      <c r="D105" s="186"/>
      <c r="E105" s="186"/>
      <c r="F105" s="148">
        <v>12.47</v>
      </c>
      <c r="G105" s="149"/>
      <c r="H105" s="150"/>
      <c r="I105" s="150"/>
      <c r="J105" s="167"/>
      <c r="K105" s="179"/>
      <c r="L105" s="180"/>
      <c r="M105" s="181"/>
      <c r="N105" s="182"/>
      <c r="O105" s="182"/>
      <c r="P105" s="183"/>
    </row>
    <row r="106" spans="1:16" ht="15.75">
      <c r="A106" s="160"/>
      <c r="B106" s="160"/>
      <c r="C106" s="160"/>
      <c r="D106" s="160"/>
      <c r="E106" s="160"/>
      <c r="F106" s="148">
        <v>7.25</v>
      </c>
      <c r="G106" s="149"/>
      <c r="H106" s="150"/>
      <c r="I106" s="150"/>
      <c r="J106" s="167"/>
      <c r="K106" s="179"/>
      <c r="L106" s="180"/>
      <c r="M106" s="181"/>
      <c r="N106" s="182"/>
      <c r="O106" s="182"/>
      <c r="P106" s="183"/>
    </row>
    <row r="107" spans="1:16" ht="15.75">
      <c r="A107" s="163"/>
      <c r="B107" s="163"/>
      <c r="C107" s="163"/>
      <c r="D107" s="163"/>
      <c r="E107" s="163"/>
      <c r="F107" s="148">
        <v>12.47</v>
      </c>
      <c r="G107" s="149"/>
      <c r="H107" s="150"/>
      <c r="I107" s="150"/>
      <c r="J107" s="167"/>
      <c r="K107" s="179"/>
      <c r="L107" s="180"/>
      <c r="M107" s="181"/>
      <c r="N107" s="182"/>
      <c r="O107" s="182"/>
      <c r="P107" s="183"/>
    </row>
    <row r="108" spans="1:16" ht="15.75">
      <c r="A108" s="147"/>
      <c r="B108" s="147"/>
      <c r="C108" s="147"/>
      <c r="D108" s="147"/>
      <c r="E108" s="147"/>
      <c r="F108" s="148">
        <f>F107+F106+F105+F104</f>
        <v>39.44</v>
      </c>
      <c r="G108" s="149" t="s">
        <v>491</v>
      </c>
      <c r="H108" s="150"/>
      <c r="I108" s="150"/>
      <c r="J108" s="167"/>
      <c r="K108" s="179"/>
      <c r="L108" s="180"/>
      <c r="M108" s="181"/>
      <c r="N108" s="182"/>
      <c r="O108" s="182"/>
      <c r="P108" s="183"/>
    </row>
    <row r="109" spans="1:16" ht="15.75">
      <c r="A109" s="166"/>
      <c r="B109" s="161"/>
      <c r="C109" s="167"/>
      <c r="D109" s="161"/>
      <c r="E109" s="150"/>
      <c r="F109" s="150"/>
      <c r="G109" s="150"/>
      <c r="H109" s="150"/>
      <c r="I109" s="150"/>
      <c r="J109" s="167"/>
      <c r="K109" s="179"/>
      <c r="L109" s="180"/>
      <c r="M109" s="181"/>
      <c r="N109" s="182"/>
      <c r="O109" s="182"/>
      <c r="P109" s="183"/>
    </row>
    <row r="110" spans="1:16" ht="14.25" customHeight="1">
      <c r="A110" s="151" t="s">
        <v>467</v>
      </c>
      <c r="B110" s="151"/>
      <c r="C110" s="152">
        <f>F108</f>
        <v>39.44</v>
      </c>
      <c r="D110" s="153" t="s">
        <v>491</v>
      </c>
      <c r="E110" s="154"/>
      <c r="F110" s="154"/>
      <c r="G110" s="154"/>
      <c r="H110" s="154"/>
      <c r="I110" s="154"/>
      <c r="J110" s="153"/>
      <c r="K110" s="152"/>
      <c r="L110" s="174"/>
      <c r="M110" s="175"/>
      <c r="N110" s="176"/>
      <c r="O110" s="176"/>
      <c r="P110" s="177"/>
    </row>
    <row r="111" spans="1:16" ht="15">
      <c r="A111" s="168"/>
      <c r="B111" s="168"/>
      <c r="C111" s="168"/>
      <c r="D111" s="168"/>
      <c r="E111" s="168"/>
      <c r="F111" s="168"/>
      <c r="G111" s="168"/>
      <c r="H111" s="168"/>
      <c r="I111" s="168"/>
      <c r="J111" s="168"/>
      <c r="K111" s="168"/>
      <c r="L111" s="168"/>
      <c r="M111" s="168"/>
      <c r="N111" s="168"/>
      <c r="O111" s="168"/>
      <c r="P111" s="168"/>
    </row>
    <row r="112" spans="1:16" ht="15">
      <c r="A112" s="142" t="s">
        <v>48</v>
      </c>
      <c r="B112" s="142"/>
      <c r="C112" s="170" t="s">
        <v>492</v>
      </c>
      <c r="D112" s="170"/>
      <c r="E112" s="170"/>
      <c r="F112" s="170"/>
      <c r="G112" s="170"/>
      <c r="H112" s="170"/>
      <c r="I112" s="170"/>
      <c r="J112" s="170"/>
      <c r="K112" s="170"/>
      <c r="L112" s="170"/>
      <c r="M112" s="170"/>
      <c r="N112" s="170"/>
      <c r="O112" s="170"/>
      <c r="P112" s="170"/>
    </row>
    <row r="113" spans="1:16" ht="13.5" customHeight="1">
      <c r="A113" s="163" t="s">
        <v>469</v>
      </c>
      <c r="B113" s="163"/>
      <c r="C113" s="185"/>
      <c r="D113" s="185"/>
      <c r="E113" s="185"/>
      <c r="F113" s="185"/>
      <c r="G113" s="185"/>
      <c r="H113" s="185"/>
      <c r="I113" s="185"/>
      <c r="J113" s="185"/>
      <c r="K113" s="185"/>
      <c r="L113" s="185"/>
      <c r="M113" s="185"/>
      <c r="N113" s="185"/>
      <c r="O113" s="185"/>
      <c r="P113" s="185"/>
    </row>
    <row r="114" spans="1:16" ht="15">
      <c r="A114" s="163"/>
      <c r="B114" s="163"/>
      <c r="C114" s="185"/>
      <c r="D114" s="185"/>
      <c r="E114" s="185"/>
      <c r="F114" s="185"/>
      <c r="G114" s="185"/>
      <c r="H114" s="185"/>
      <c r="I114" s="185"/>
      <c r="J114" s="185"/>
      <c r="K114" s="185"/>
      <c r="L114" s="185"/>
      <c r="M114" s="185"/>
      <c r="N114" s="185"/>
      <c r="O114" s="185"/>
      <c r="P114" s="185"/>
    </row>
    <row r="115" spans="1:16" ht="15">
      <c r="A115" s="165"/>
      <c r="B115" s="165"/>
      <c r="C115" s="165"/>
      <c r="D115" s="165"/>
      <c r="E115" s="165"/>
      <c r="F115" s="165"/>
      <c r="G115" s="165"/>
      <c r="H115" s="165"/>
      <c r="I115" s="165"/>
      <c r="J115" s="165"/>
      <c r="K115" s="165"/>
      <c r="L115" s="165"/>
      <c r="M115" s="165"/>
      <c r="N115" s="165"/>
      <c r="O115" s="165"/>
      <c r="P115" s="165"/>
    </row>
    <row r="116" spans="1:16" ht="15.75">
      <c r="A116" s="160" t="s">
        <v>470</v>
      </c>
      <c r="B116" s="160"/>
      <c r="C116" s="160"/>
      <c r="D116" s="160"/>
      <c r="E116" s="160"/>
      <c r="F116" s="148">
        <v>7.25</v>
      </c>
      <c r="G116" s="149"/>
      <c r="H116" s="150"/>
      <c r="I116" s="150"/>
      <c r="J116" s="167"/>
      <c r="K116" s="179"/>
      <c r="L116" s="180"/>
      <c r="M116" s="181"/>
      <c r="N116" s="182"/>
      <c r="O116" s="182"/>
      <c r="P116" s="183"/>
    </row>
    <row r="117" spans="1:16" ht="15.75">
      <c r="A117" s="186" t="s">
        <v>490</v>
      </c>
      <c r="B117" s="186"/>
      <c r="C117" s="186"/>
      <c r="D117" s="186"/>
      <c r="E117" s="186"/>
      <c r="F117" s="148">
        <v>12.47</v>
      </c>
      <c r="G117" s="149"/>
      <c r="H117" s="150"/>
      <c r="I117" s="150"/>
      <c r="J117" s="167"/>
      <c r="K117" s="179"/>
      <c r="L117" s="180"/>
      <c r="M117" s="181"/>
      <c r="N117" s="182"/>
      <c r="O117" s="182"/>
      <c r="P117" s="183"/>
    </row>
    <row r="118" spans="1:16" ht="15.75">
      <c r="A118" s="160"/>
      <c r="B118" s="160"/>
      <c r="C118" s="160"/>
      <c r="D118" s="160"/>
      <c r="E118" s="160"/>
      <c r="F118" s="148">
        <v>7.25</v>
      </c>
      <c r="G118" s="149"/>
      <c r="H118" s="150"/>
      <c r="I118" s="150"/>
      <c r="J118" s="167"/>
      <c r="K118" s="179"/>
      <c r="L118" s="180"/>
      <c r="M118" s="181"/>
      <c r="N118" s="182"/>
      <c r="O118" s="182"/>
      <c r="P118" s="183"/>
    </row>
    <row r="119" spans="1:16" ht="15.75">
      <c r="A119" s="163"/>
      <c r="B119" s="163"/>
      <c r="C119" s="163"/>
      <c r="D119" s="163"/>
      <c r="E119" s="163"/>
      <c r="F119" s="148">
        <v>12.47</v>
      </c>
      <c r="G119" s="149"/>
      <c r="H119" s="150"/>
      <c r="I119" s="150"/>
      <c r="J119" s="167"/>
      <c r="K119" s="179"/>
      <c r="L119" s="180"/>
      <c r="M119" s="181"/>
      <c r="N119" s="182"/>
      <c r="O119" s="182"/>
      <c r="P119" s="183"/>
    </row>
    <row r="120" spans="1:16" ht="15.75">
      <c r="A120" s="147"/>
      <c r="B120" s="147"/>
      <c r="C120" s="147"/>
      <c r="D120" s="147"/>
      <c r="E120" s="147"/>
      <c r="F120" s="148">
        <f>F119+F118+F117+F116</f>
        <v>39.44</v>
      </c>
      <c r="G120" s="149" t="s">
        <v>491</v>
      </c>
      <c r="H120" s="150"/>
      <c r="I120" s="150"/>
      <c r="J120" s="167"/>
      <c r="K120" s="179"/>
      <c r="L120" s="180"/>
      <c r="M120" s="181"/>
      <c r="N120" s="182"/>
      <c r="O120" s="182"/>
      <c r="P120" s="183"/>
    </row>
    <row r="121" spans="1:16" ht="15.75">
      <c r="A121" s="166"/>
      <c r="B121" s="161"/>
      <c r="C121" s="167"/>
      <c r="D121" s="161"/>
      <c r="E121" s="150"/>
      <c r="F121" s="150"/>
      <c r="G121" s="150"/>
      <c r="H121" s="150"/>
      <c r="I121" s="150"/>
      <c r="J121" s="167"/>
      <c r="K121" s="179"/>
      <c r="L121" s="180"/>
      <c r="M121" s="181"/>
      <c r="N121" s="182"/>
      <c r="O121" s="182"/>
      <c r="P121" s="183"/>
    </row>
    <row r="122" spans="1:16" ht="14.25" customHeight="1">
      <c r="A122" s="151" t="s">
        <v>467</v>
      </c>
      <c r="B122" s="151"/>
      <c r="C122" s="152">
        <f>F120</f>
        <v>39.44</v>
      </c>
      <c r="D122" s="153" t="s">
        <v>493</v>
      </c>
      <c r="E122" s="154"/>
      <c r="F122" s="154"/>
      <c r="G122" s="154"/>
      <c r="H122" s="154"/>
      <c r="I122" s="154"/>
      <c r="J122" s="153"/>
      <c r="K122" s="152"/>
      <c r="L122" s="174"/>
      <c r="M122" s="175"/>
      <c r="N122" s="176"/>
      <c r="O122" s="176"/>
      <c r="P122" s="177"/>
    </row>
    <row r="123" spans="1:16" ht="15">
      <c r="A123" s="168"/>
      <c r="B123" s="168"/>
      <c r="C123" s="168"/>
      <c r="D123" s="168"/>
      <c r="E123" s="168"/>
      <c r="F123" s="168"/>
      <c r="G123" s="168"/>
      <c r="H123" s="168"/>
      <c r="I123" s="168"/>
      <c r="J123" s="168"/>
      <c r="K123" s="168"/>
      <c r="L123" s="168"/>
      <c r="M123" s="168"/>
      <c r="N123" s="168"/>
      <c r="O123" s="168"/>
      <c r="P123" s="168"/>
    </row>
    <row r="124" spans="1:16" ht="15">
      <c r="A124" s="142" t="s">
        <v>50</v>
      </c>
      <c r="B124" s="142"/>
      <c r="C124" s="170" t="s">
        <v>494</v>
      </c>
      <c r="D124" s="170"/>
      <c r="E124" s="170"/>
      <c r="F124" s="170"/>
      <c r="G124" s="170"/>
      <c r="H124" s="170"/>
      <c r="I124" s="170"/>
      <c r="J124" s="170"/>
      <c r="K124" s="170"/>
      <c r="L124" s="170"/>
      <c r="M124" s="170"/>
      <c r="N124" s="170"/>
      <c r="O124" s="170"/>
      <c r="P124" s="170"/>
    </row>
    <row r="125" spans="1:16" ht="13.5" customHeight="1">
      <c r="A125" s="163" t="s">
        <v>469</v>
      </c>
      <c r="B125" s="163"/>
      <c r="C125" s="185"/>
      <c r="D125" s="185"/>
      <c r="E125" s="185"/>
      <c r="F125" s="185"/>
      <c r="G125" s="185"/>
      <c r="H125" s="185"/>
      <c r="I125" s="185"/>
      <c r="J125" s="185"/>
      <c r="K125" s="185"/>
      <c r="L125" s="185"/>
      <c r="M125" s="185"/>
      <c r="N125" s="185"/>
      <c r="O125" s="185"/>
      <c r="P125" s="185"/>
    </row>
    <row r="126" spans="1:16" ht="15">
      <c r="A126" s="163"/>
      <c r="B126" s="163"/>
      <c r="C126" s="185"/>
      <c r="D126" s="185"/>
      <c r="E126" s="185"/>
      <c r="F126" s="185"/>
      <c r="G126" s="185"/>
      <c r="H126" s="185"/>
      <c r="I126" s="185"/>
      <c r="J126" s="185"/>
      <c r="K126" s="185"/>
      <c r="L126" s="185"/>
      <c r="M126" s="185"/>
      <c r="N126" s="185"/>
      <c r="O126" s="185"/>
      <c r="P126" s="185"/>
    </row>
    <row r="127" spans="1:16" ht="15">
      <c r="A127" s="165"/>
      <c r="B127" s="165"/>
      <c r="C127" s="165"/>
      <c r="D127" s="165"/>
      <c r="E127" s="165"/>
      <c r="F127" s="165"/>
      <c r="G127" s="165"/>
      <c r="H127" s="165"/>
      <c r="I127" s="165"/>
      <c r="J127" s="165"/>
      <c r="K127" s="165"/>
      <c r="L127" s="165"/>
      <c r="M127" s="165"/>
      <c r="N127" s="165"/>
      <c r="O127" s="165"/>
      <c r="P127" s="165"/>
    </row>
    <row r="128" spans="1:16" ht="15.75">
      <c r="A128" s="160" t="s">
        <v>470</v>
      </c>
      <c r="B128" s="160"/>
      <c r="C128" s="160"/>
      <c r="D128" s="160"/>
      <c r="E128" s="160"/>
      <c r="F128" s="148">
        <v>7.25</v>
      </c>
      <c r="G128" s="149"/>
      <c r="H128" s="150"/>
      <c r="I128" s="150"/>
      <c r="J128" s="167"/>
      <c r="K128" s="179"/>
      <c r="L128" s="180"/>
      <c r="M128" s="181"/>
      <c r="N128" s="182"/>
      <c r="O128" s="182"/>
      <c r="P128" s="183"/>
    </row>
    <row r="129" spans="1:16" ht="15.75">
      <c r="A129" s="186" t="s">
        <v>490</v>
      </c>
      <c r="B129" s="186"/>
      <c r="C129" s="186"/>
      <c r="D129" s="186"/>
      <c r="E129" s="186"/>
      <c r="F129" s="148">
        <v>12.47</v>
      </c>
      <c r="G129" s="149"/>
      <c r="H129" s="150"/>
      <c r="I129" s="150"/>
      <c r="J129" s="167"/>
      <c r="K129" s="179"/>
      <c r="L129" s="180"/>
      <c r="M129" s="181"/>
      <c r="N129" s="182"/>
      <c r="O129" s="182"/>
      <c r="P129" s="183"/>
    </row>
    <row r="130" spans="1:16" ht="15.75">
      <c r="A130" s="160"/>
      <c r="B130" s="160"/>
      <c r="C130" s="160"/>
      <c r="D130" s="160"/>
      <c r="E130" s="160"/>
      <c r="F130" s="148">
        <v>7.25</v>
      </c>
      <c r="G130" s="149"/>
      <c r="H130" s="150"/>
      <c r="I130" s="150"/>
      <c r="J130" s="167"/>
      <c r="K130" s="179"/>
      <c r="L130" s="180"/>
      <c r="M130" s="181"/>
      <c r="N130" s="182"/>
      <c r="O130" s="182"/>
      <c r="P130" s="183"/>
    </row>
    <row r="131" spans="1:16" ht="15.75">
      <c r="A131" s="163"/>
      <c r="B131" s="163"/>
      <c r="C131" s="163"/>
      <c r="D131" s="163"/>
      <c r="E131" s="163"/>
      <c r="F131" s="148">
        <v>12.47</v>
      </c>
      <c r="G131" s="149"/>
      <c r="H131" s="150"/>
      <c r="I131" s="150"/>
      <c r="J131" s="167"/>
      <c r="K131" s="179"/>
      <c r="L131" s="180"/>
      <c r="M131" s="181"/>
      <c r="N131" s="182"/>
      <c r="O131" s="182"/>
      <c r="P131" s="183"/>
    </row>
    <row r="132" spans="1:16" ht="15.75">
      <c r="A132" s="147"/>
      <c r="B132" s="147"/>
      <c r="C132" s="147"/>
      <c r="D132" s="147"/>
      <c r="E132" s="147"/>
      <c r="F132" s="148">
        <f>F131+F130+F129+F128</f>
        <v>39.44</v>
      </c>
      <c r="G132" s="149" t="s">
        <v>491</v>
      </c>
      <c r="H132" s="150"/>
      <c r="I132" s="150"/>
      <c r="J132" s="167"/>
      <c r="K132" s="179"/>
      <c r="L132" s="180"/>
      <c r="M132" s="181"/>
      <c r="N132" s="182"/>
      <c r="O132" s="182"/>
      <c r="P132" s="183"/>
    </row>
    <row r="133" spans="1:16" ht="15.75">
      <c r="A133" s="166"/>
      <c r="B133" s="161"/>
      <c r="C133" s="167"/>
      <c r="D133" s="161"/>
      <c r="E133" s="150"/>
      <c r="F133" s="150"/>
      <c r="G133" s="150"/>
      <c r="H133" s="150"/>
      <c r="I133" s="150"/>
      <c r="J133" s="167"/>
      <c r="K133" s="179"/>
      <c r="L133" s="180"/>
      <c r="M133" s="181"/>
      <c r="N133" s="182"/>
      <c r="O133" s="182"/>
      <c r="P133" s="183"/>
    </row>
    <row r="134" spans="1:16" ht="14.25" customHeight="1">
      <c r="A134" s="151" t="s">
        <v>467</v>
      </c>
      <c r="B134" s="151"/>
      <c r="C134" s="152">
        <f>F132</f>
        <v>39.44</v>
      </c>
      <c r="D134" s="153" t="s">
        <v>493</v>
      </c>
      <c r="E134" s="154"/>
      <c r="F134" s="154"/>
      <c r="G134" s="154"/>
      <c r="H134" s="154"/>
      <c r="I134" s="154"/>
      <c r="J134" s="153"/>
      <c r="K134" s="152"/>
      <c r="L134" s="174"/>
      <c r="M134" s="175"/>
      <c r="N134" s="176"/>
      <c r="O134" s="176"/>
      <c r="P134" s="177"/>
    </row>
    <row r="135" spans="1:16" ht="15">
      <c r="A135" s="168"/>
      <c r="B135" s="168"/>
      <c r="C135" s="168"/>
      <c r="D135" s="168"/>
      <c r="E135" s="168"/>
      <c r="F135" s="168"/>
      <c r="G135" s="168"/>
      <c r="H135" s="168"/>
      <c r="I135" s="168"/>
      <c r="J135" s="168"/>
      <c r="K135" s="168"/>
      <c r="L135" s="168"/>
      <c r="M135" s="168"/>
      <c r="N135" s="168"/>
      <c r="O135" s="168"/>
      <c r="P135" s="168"/>
    </row>
    <row r="136" spans="1:16" ht="15">
      <c r="A136" s="142" t="s">
        <v>52</v>
      </c>
      <c r="B136" s="142"/>
      <c r="C136" s="170" t="s">
        <v>495</v>
      </c>
      <c r="D136" s="170"/>
      <c r="E136" s="170"/>
      <c r="F136" s="170"/>
      <c r="G136" s="170"/>
      <c r="H136" s="170"/>
      <c r="I136" s="170"/>
      <c r="J136" s="170"/>
      <c r="K136" s="170"/>
      <c r="L136" s="170"/>
      <c r="M136" s="170"/>
      <c r="N136" s="170"/>
      <c r="O136" s="170"/>
      <c r="P136" s="170"/>
    </row>
    <row r="137" spans="1:16" ht="13.5" customHeight="1">
      <c r="A137" s="163" t="s">
        <v>469</v>
      </c>
      <c r="B137" s="163"/>
      <c r="C137" s="185"/>
      <c r="D137" s="185"/>
      <c r="E137" s="185"/>
      <c r="F137" s="185"/>
      <c r="G137" s="185"/>
      <c r="H137" s="185"/>
      <c r="I137" s="185"/>
      <c r="J137" s="185"/>
      <c r="K137" s="185"/>
      <c r="L137" s="185"/>
      <c r="M137" s="185"/>
      <c r="N137" s="185"/>
      <c r="O137" s="185"/>
      <c r="P137" s="185"/>
    </row>
    <row r="138" spans="1:16" ht="15">
      <c r="A138" s="163"/>
      <c r="B138" s="163"/>
      <c r="C138" s="185"/>
      <c r="D138" s="185"/>
      <c r="E138" s="185"/>
      <c r="F138" s="185"/>
      <c r="G138" s="185"/>
      <c r="H138" s="185"/>
      <c r="I138" s="185"/>
      <c r="J138" s="185"/>
      <c r="K138" s="185"/>
      <c r="L138" s="185"/>
      <c r="M138" s="185"/>
      <c r="N138" s="185"/>
      <c r="O138" s="185"/>
      <c r="P138" s="185"/>
    </row>
    <row r="139" spans="1:16" ht="15">
      <c r="A139" s="165"/>
      <c r="B139" s="165"/>
      <c r="C139" s="165"/>
      <c r="D139" s="165"/>
      <c r="E139" s="165"/>
      <c r="F139" s="165"/>
      <c r="G139" s="165"/>
      <c r="H139" s="165"/>
      <c r="I139" s="165"/>
      <c r="J139" s="165"/>
      <c r="K139" s="165"/>
      <c r="L139" s="165"/>
      <c r="M139" s="165"/>
      <c r="N139" s="165"/>
      <c r="O139" s="165"/>
      <c r="P139" s="165"/>
    </row>
    <row r="140" spans="1:16" ht="15.75">
      <c r="A140" s="160" t="s">
        <v>470</v>
      </c>
      <c r="B140" s="160"/>
      <c r="C140" s="160"/>
      <c r="D140" s="160"/>
      <c r="E140" s="160"/>
      <c r="F140" s="148">
        <v>7.25</v>
      </c>
      <c r="G140" s="149"/>
      <c r="H140" s="150"/>
      <c r="I140" s="150"/>
      <c r="J140" s="167"/>
      <c r="K140" s="179"/>
      <c r="L140" s="180"/>
      <c r="M140" s="181"/>
      <c r="N140" s="182"/>
      <c r="O140" s="182"/>
      <c r="P140" s="183"/>
    </row>
    <row r="141" spans="1:16" ht="15.75">
      <c r="A141" s="186" t="s">
        <v>490</v>
      </c>
      <c r="B141" s="186"/>
      <c r="C141" s="186"/>
      <c r="D141" s="186"/>
      <c r="E141" s="186"/>
      <c r="F141" s="148">
        <v>12.47</v>
      </c>
      <c r="G141" s="149"/>
      <c r="H141" s="150"/>
      <c r="I141" s="150"/>
      <c r="J141" s="167"/>
      <c r="K141" s="179"/>
      <c r="L141" s="180"/>
      <c r="M141" s="181"/>
      <c r="N141" s="182"/>
      <c r="O141" s="182"/>
      <c r="P141" s="183"/>
    </row>
    <row r="142" spans="1:16" ht="15.75">
      <c r="A142" s="160"/>
      <c r="B142" s="160"/>
      <c r="C142" s="160"/>
      <c r="D142" s="160"/>
      <c r="E142" s="160"/>
      <c r="F142" s="148"/>
      <c r="G142" s="149"/>
      <c r="H142" s="150"/>
      <c r="I142" s="150"/>
      <c r="J142" s="167"/>
      <c r="K142" s="179"/>
      <c r="L142" s="180"/>
      <c r="M142" s="181"/>
      <c r="N142" s="182"/>
      <c r="O142" s="182"/>
      <c r="P142" s="183"/>
    </row>
    <row r="143" spans="1:16" ht="15.75">
      <c r="A143" s="163"/>
      <c r="B143" s="163"/>
      <c r="C143" s="163"/>
      <c r="D143" s="163"/>
      <c r="E143" s="163"/>
      <c r="F143" s="148"/>
      <c r="G143" s="149"/>
      <c r="H143" s="150"/>
      <c r="I143" s="150"/>
      <c r="J143" s="167"/>
      <c r="K143" s="179"/>
      <c r="L143" s="180"/>
      <c r="M143" s="181"/>
      <c r="N143" s="182"/>
      <c r="O143" s="182"/>
      <c r="P143" s="183"/>
    </row>
    <row r="144" spans="1:16" ht="15.75">
      <c r="A144" s="147"/>
      <c r="B144" s="147"/>
      <c r="C144" s="147"/>
      <c r="D144" s="147"/>
      <c r="E144" s="147"/>
      <c r="F144" s="148">
        <f>F141*F140</f>
        <v>90.4075</v>
      </c>
      <c r="G144" s="149" t="s">
        <v>491</v>
      </c>
      <c r="H144" s="150"/>
      <c r="I144" s="150"/>
      <c r="J144" s="167"/>
      <c r="K144" s="179"/>
      <c r="L144" s="180"/>
      <c r="M144" s="181"/>
      <c r="N144" s="182"/>
      <c r="O144" s="182"/>
      <c r="P144" s="183"/>
    </row>
    <row r="145" spans="1:16" ht="15.75">
      <c r="A145" s="166"/>
      <c r="B145" s="161"/>
      <c r="C145" s="167"/>
      <c r="D145" s="161"/>
      <c r="E145" s="150"/>
      <c r="F145" s="150"/>
      <c r="G145" s="150"/>
      <c r="H145" s="150"/>
      <c r="I145" s="150"/>
      <c r="J145" s="167"/>
      <c r="K145" s="179"/>
      <c r="L145" s="180"/>
      <c r="M145" s="181"/>
      <c r="N145" s="182"/>
      <c r="O145" s="182"/>
      <c r="P145" s="183"/>
    </row>
    <row r="146" spans="1:16" ht="14.25" customHeight="1">
      <c r="A146" s="151" t="s">
        <v>467</v>
      </c>
      <c r="B146" s="151"/>
      <c r="C146" s="152">
        <f>F144</f>
        <v>90.4075</v>
      </c>
      <c r="D146" s="153" t="s">
        <v>493</v>
      </c>
      <c r="E146" s="154"/>
      <c r="F146" s="154"/>
      <c r="G146" s="154"/>
      <c r="H146" s="154"/>
      <c r="I146" s="154"/>
      <c r="J146" s="153"/>
      <c r="K146" s="152"/>
      <c r="L146" s="174"/>
      <c r="M146" s="175"/>
      <c r="N146" s="176"/>
      <c r="O146" s="176"/>
      <c r="P146" s="177"/>
    </row>
    <row r="147" spans="1:16" ht="15">
      <c r="A147" s="168"/>
      <c r="B147" s="168"/>
      <c r="C147" s="168"/>
      <c r="D147" s="168"/>
      <c r="E147" s="168"/>
      <c r="F147" s="168"/>
      <c r="G147" s="168"/>
      <c r="H147" s="168"/>
      <c r="I147" s="168"/>
      <c r="J147" s="168"/>
      <c r="K147" s="168"/>
      <c r="L147" s="168"/>
      <c r="M147" s="168"/>
      <c r="N147" s="168"/>
      <c r="O147" s="168"/>
      <c r="P147" s="168"/>
    </row>
    <row r="148" spans="1:16" ht="15">
      <c r="A148" s="142" t="s">
        <v>54</v>
      </c>
      <c r="B148" s="142"/>
      <c r="C148" s="170" t="s">
        <v>495</v>
      </c>
      <c r="D148" s="170"/>
      <c r="E148" s="170"/>
      <c r="F148" s="170"/>
      <c r="G148" s="170"/>
      <c r="H148" s="170"/>
      <c r="I148" s="170"/>
      <c r="J148" s="170"/>
      <c r="K148" s="170"/>
      <c r="L148" s="170"/>
      <c r="M148" s="170"/>
      <c r="N148" s="170"/>
      <c r="O148" s="170"/>
      <c r="P148" s="170"/>
    </row>
    <row r="149" spans="1:16" ht="13.5" customHeight="1">
      <c r="A149" s="163" t="s">
        <v>469</v>
      </c>
      <c r="B149" s="163"/>
      <c r="C149" s="185"/>
      <c r="D149" s="185"/>
      <c r="E149" s="185"/>
      <c r="F149" s="185"/>
      <c r="G149" s="185"/>
      <c r="H149" s="185"/>
      <c r="I149" s="185"/>
      <c r="J149" s="185"/>
      <c r="K149" s="185"/>
      <c r="L149" s="185"/>
      <c r="M149" s="185"/>
      <c r="N149" s="185"/>
      <c r="O149" s="185"/>
      <c r="P149" s="185"/>
    </row>
    <row r="150" spans="1:16" ht="15">
      <c r="A150" s="163"/>
      <c r="B150" s="163"/>
      <c r="C150" s="185"/>
      <c r="D150" s="185"/>
      <c r="E150" s="185"/>
      <c r="F150" s="185"/>
      <c r="G150" s="185"/>
      <c r="H150" s="185"/>
      <c r="I150" s="185"/>
      <c r="J150" s="185"/>
      <c r="K150" s="185"/>
      <c r="L150" s="185"/>
      <c r="M150" s="185"/>
      <c r="N150" s="185"/>
      <c r="O150" s="185"/>
      <c r="P150" s="185"/>
    </row>
    <row r="151" spans="1:16" ht="15">
      <c r="A151" s="165"/>
      <c r="B151" s="165"/>
      <c r="C151" s="165"/>
      <c r="D151" s="165"/>
      <c r="E151" s="165"/>
      <c r="F151" s="165"/>
      <c r="G151" s="165"/>
      <c r="H151" s="165"/>
      <c r="I151" s="165"/>
      <c r="J151" s="165"/>
      <c r="K151" s="165"/>
      <c r="L151" s="165"/>
      <c r="M151" s="165"/>
      <c r="N151" s="165"/>
      <c r="O151" s="165"/>
      <c r="P151" s="165"/>
    </row>
    <row r="152" spans="1:16" ht="15.75">
      <c r="A152" s="160" t="s">
        <v>470</v>
      </c>
      <c r="B152" s="160"/>
      <c r="C152" s="160"/>
      <c r="D152" s="160"/>
      <c r="E152" s="160"/>
      <c r="F152" s="148">
        <v>7.25</v>
      </c>
      <c r="G152" s="149"/>
      <c r="H152" s="150"/>
      <c r="I152" s="150"/>
      <c r="J152" s="167"/>
      <c r="K152" s="179"/>
      <c r="L152" s="180"/>
      <c r="M152" s="181"/>
      <c r="N152" s="182"/>
      <c r="O152" s="182"/>
      <c r="P152" s="183"/>
    </row>
    <row r="153" spans="1:16" ht="15.75">
      <c r="A153" s="186" t="s">
        <v>490</v>
      </c>
      <c r="B153" s="186"/>
      <c r="C153" s="186"/>
      <c r="D153" s="186"/>
      <c r="E153" s="186"/>
      <c r="F153" s="148">
        <v>12.47</v>
      </c>
      <c r="G153" s="149"/>
      <c r="H153" s="150"/>
      <c r="I153" s="150"/>
      <c r="J153" s="167"/>
      <c r="K153" s="179"/>
      <c r="L153" s="180"/>
      <c r="M153" s="181"/>
      <c r="N153" s="182"/>
      <c r="O153" s="182"/>
      <c r="P153" s="183"/>
    </row>
    <row r="154" spans="1:16" ht="15.75">
      <c r="A154" s="160"/>
      <c r="B154" s="160"/>
      <c r="C154" s="160"/>
      <c r="D154" s="160"/>
      <c r="E154" s="160"/>
      <c r="F154" s="148"/>
      <c r="G154" s="149"/>
      <c r="H154" s="150"/>
      <c r="I154" s="150"/>
      <c r="J154" s="167"/>
      <c r="K154" s="179"/>
      <c r="L154" s="180"/>
      <c r="M154" s="181"/>
      <c r="N154" s="182"/>
      <c r="O154" s="182"/>
      <c r="P154" s="183"/>
    </row>
    <row r="155" spans="1:16" ht="15.75">
      <c r="A155" s="163"/>
      <c r="B155" s="163"/>
      <c r="C155" s="163"/>
      <c r="D155" s="163"/>
      <c r="E155" s="163"/>
      <c r="F155" s="148"/>
      <c r="G155" s="149"/>
      <c r="H155" s="150"/>
      <c r="I155" s="150"/>
      <c r="J155" s="167"/>
      <c r="K155" s="179"/>
      <c r="L155" s="180"/>
      <c r="M155" s="181"/>
      <c r="N155" s="182"/>
      <c r="O155" s="182"/>
      <c r="P155" s="183"/>
    </row>
    <row r="156" spans="1:16" ht="15.75">
      <c r="A156" s="147"/>
      <c r="B156" s="147"/>
      <c r="C156" s="147"/>
      <c r="D156" s="147"/>
      <c r="E156" s="147"/>
      <c r="F156" s="148">
        <f>F153*F152</f>
        <v>90.4075</v>
      </c>
      <c r="G156" s="149" t="s">
        <v>491</v>
      </c>
      <c r="H156" s="150"/>
      <c r="I156" s="150"/>
      <c r="J156" s="167"/>
      <c r="K156" s="179"/>
      <c r="L156" s="180"/>
      <c r="M156" s="181"/>
      <c r="N156" s="182"/>
      <c r="O156" s="182"/>
      <c r="P156" s="183"/>
    </row>
    <row r="157" spans="1:16" ht="15.75">
      <c r="A157" s="166"/>
      <c r="B157" s="161"/>
      <c r="C157" s="167"/>
      <c r="D157" s="161"/>
      <c r="E157" s="150"/>
      <c r="F157" s="150"/>
      <c r="G157" s="150"/>
      <c r="H157" s="150"/>
      <c r="I157" s="150"/>
      <c r="J157" s="167"/>
      <c r="K157" s="179"/>
      <c r="L157" s="180"/>
      <c r="M157" s="181"/>
      <c r="N157" s="182"/>
      <c r="O157" s="182"/>
      <c r="P157" s="183"/>
    </row>
    <row r="158" spans="1:16" ht="14.25" customHeight="1">
      <c r="A158" s="151" t="s">
        <v>467</v>
      </c>
      <c r="B158" s="151"/>
      <c r="C158" s="152">
        <f>F156</f>
        <v>90.4075</v>
      </c>
      <c r="D158" s="153" t="s">
        <v>493</v>
      </c>
      <c r="E158" s="154"/>
      <c r="F158" s="154"/>
      <c r="G158" s="154"/>
      <c r="H158" s="154"/>
      <c r="I158" s="154"/>
      <c r="J158" s="153"/>
      <c r="K158" s="152"/>
      <c r="L158" s="174"/>
      <c r="M158" s="175"/>
      <c r="N158" s="176"/>
      <c r="O158" s="176"/>
      <c r="P158" s="177"/>
    </row>
    <row r="159" spans="1:16" ht="15">
      <c r="A159" s="168"/>
      <c r="B159" s="168"/>
      <c r="C159" s="168"/>
      <c r="D159" s="168"/>
      <c r="E159" s="168"/>
      <c r="F159" s="168"/>
      <c r="G159" s="168"/>
      <c r="H159" s="168"/>
      <c r="I159" s="168"/>
      <c r="J159" s="168"/>
      <c r="K159" s="168"/>
      <c r="L159" s="168"/>
      <c r="M159" s="168"/>
      <c r="N159" s="168"/>
      <c r="O159" s="168"/>
      <c r="P159" s="168"/>
    </row>
    <row r="160" spans="1:16" ht="15">
      <c r="A160" s="168"/>
      <c r="B160" s="168"/>
      <c r="C160" s="168"/>
      <c r="D160" s="168"/>
      <c r="E160" s="168"/>
      <c r="F160" s="168"/>
      <c r="G160" s="168"/>
      <c r="H160" s="168"/>
      <c r="I160" s="168"/>
      <c r="J160" s="168"/>
      <c r="K160" s="168"/>
      <c r="L160" s="168"/>
      <c r="M160" s="168"/>
      <c r="N160" s="168"/>
      <c r="O160" s="168"/>
      <c r="P160" s="168"/>
    </row>
    <row r="161" spans="1:16" ht="15">
      <c r="A161" s="168"/>
      <c r="B161" s="168"/>
      <c r="C161" s="168"/>
      <c r="D161" s="168"/>
      <c r="E161" s="168"/>
      <c r="F161" s="168"/>
      <c r="G161" s="168"/>
      <c r="H161" s="168"/>
      <c r="I161" s="168"/>
      <c r="J161" s="168"/>
      <c r="K161" s="168"/>
      <c r="L161" s="168"/>
      <c r="M161" s="168"/>
      <c r="N161" s="168"/>
      <c r="O161" s="168"/>
      <c r="P161" s="168"/>
    </row>
    <row r="162" spans="1:16" ht="15">
      <c r="A162" s="168"/>
      <c r="B162" s="168"/>
      <c r="C162" s="168"/>
      <c r="D162" s="168"/>
      <c r="E162" s="168"/>
      <c r="F162" s="168"/>
      <c r="G162" s="168"/>
      <c r="H162" s="168"/>
      <c r="I162" s="168"/>
      <c r="J162" s="168"/>
      <c r="K162" s="168"/>
      <c r="L162" s="168"/>
      <c r="M162" s="168"/>
      <c r="N162" s="168"/>
      <c r="O162" s="168"/>
      <c r="P162" s="168"/>
    </row>
    <row r="163" spans="1:16" ht="15">
      <c r="A163" s="168"/>
      <c r="B163" s="168"/>
      <c r="C163" s="168"/>
      <c r="D163" s="168"/>
      <c r="E163" s="168"/>
      <c r="F163" s="168"/>
      <c r="G163" s="168"/>
      <c r="H163" s="168"/>
      <c r="I163" s="168"/>
      <c r="J163" s="168"/>
      <c r="K163" s="168"/>
      <c r="L163" s="168"/>
      <c r="M163" s="168"/>
      <c r="N163" s="168"/>
      <c r="O163" s="168"/>
      <c r="P163" s="168"/>
    </row>
    <row r="164" spans="1:16" ht="15">
      <c r="A164" s="168"/>
      <c r="B164" s="168"/>
      <c r="C164" s="168"/>
      <c r="D164" s="168"/>
      <c r="E164" s="168"/>
      <c r="F164" s="168"/>
      <c r="G164" s="168"/>
      <c r="H164" s="168"/>
      <c r="I164" s="168"/>
      <c r="J164" s="168"/>
      <c r="K164" s="168"/>
      <c r="L164" s="168"/>
      <c r="M164" s="168"/>
      <c r="N164" s="168"/>
      <c r="O164" s="168"/>
      <c r="P164" s="168"/>
    </row>
    <row r="165" spans="1:16" ht="15">
      <c r="A165" s="168"/>
      <c r="B165" s="168"/>
      <c r="C165" s="168"/>
      <c r="D165" s="168"/>
      <c r="E165" s="168"/>
      <c r="F165" s="168"/>
      <c r="G165" s="168"/>
      <c r="H165" s="168"/>
      <c r="I165" s="168"/>
      <c r="J165" s="168"/>
      <c r="K165" s="168"/>
      <c r="L165" s="168"/>
      <c r="M165" s="168"/>
      <c r="N165" s="168"/>
      <c r="O165" s="168"/>
      <c r="P165" s="168"/>
    </row>
    <row r="166" spans="1:16" ht="15">
      <c r="A166" s="168"/>
      <c r="B166" s="168"/>
      <c r="C166" s="168"/>
      <c r="D166" s="168"/>
      <c r="E166" s="168"/>
      <c r="F166" s="168"/>
      <c r="G166" s="168"/>
      <c r="H166" s="168"/>
      <c r="I166" s="168"/>
      <c r="J166" s="168"/>
      <c r="K166" s="168"/>
      <c r="L166" s="168"/>
      <c r="M166" s="168"/>
      <c r="N166" s="168"/>
      <c r="O166" s="168"/>
      <c r="P166" s="168"/>
    </row>
    <row r="167" spans="1:16" ht="15">
      <c r="A167" s="168"/>
      <c r="B167" s="168"/>
      <c r="C167" s="168"/>
      <c r="D167" s="168"/>
      <c r="E167" s="168"/>
      <c r="F167" s="168"/>
      <c r="G167" s="168"/>
      <c r="H167" s="168"/>
      <c r="I167" s="168"/>
      <c r="J167" s="168"/>
      <c r="K167" s="168"/>
      <c r="L167" s="168"/>
      <c r="M167" s="168"/>
      <c r="N167" s="168"/>
      <c r="O167" s="168"/>
      <c r="P167" s="168"/>
    </row>
    <row r="168" spans="1:16" ht="15">
      <c r="A168" s="168"/>
      <c r="B168" s="168"/>
      <c r="C168" s="168"/>
      <c r="D168" s="168"/>
      <c r="E168" s="168"/>
      <c r="F168" s="168"/>
      <c r="G168" s="168"/>
      <c r="H168" s="168"/>
      <c r="I168" s="168"/>
      <c r="J168" s="168"/>
      <c r="K168" s="168"/>
      <c r="L168" s="168"/>
      <c r="M168" s="168"/>
      <c r="N168" s="168"/>
      <c r="O168" s="168"/>
      <c r="P168" s="168"/>
    </row>
    <row r="169" spans="1:16" ht="15">
      <c r="A169" s="168"/>
      <c r="B169" s="168"/>
      <c r="C169" s="168"/>
      <c r="D169" s="168"/>
      <c r="E169" s="168"/>
      <c r="F169" s="168"/>
      <c r="G169" s="168"/>
      <c r="H169" s="168"/>
      <c r="I169" s="168"/>
      <c r="J169" s="168"/>
      <c r="K169" s="168"/>
      <c r="L169" s="168"/>
      <c r="M169" s="168"/>
      <c r="N169" s="168"/>
      <c r="O169" s="168"/>
      <c r="P169" s="168"/>
    </row>
    <row r="170" spans="1:16" ht="15">
      <c r="A170" s="168"/>
      <c r="B170" s="168"/>
      <c r="C170" s="168"/>
      <c r="D170" s="168"/>
      <c r="E170" s="168"/>
      <c r="F170" s="168"/>
      <c r="G170" s="168"/>
      <c r="H170" s="168"/>
      <c r="I170" s="168"/>
      <c r="J170" s="168"/>
      <c r="K170" s="168"/>
      <c r="L170" s="168"/>
      <c r="M170" s="168"/>
      <c r="N170" s="168"/>
      <c r="O170" s="168"/>
      <c r="P170" s="168"/>
    </row>
    <row r="171" spans="1:16" ht="15">
      <c r="A171" s="168"/>
      <c r="B171" s="168"/>
      <c r="C171" s="168"/>
      <c r="D171" s="168"/>
      <c r="E171" s="168"/>
      <c r="F171" s="168"/>
      <c r="G171" s="168"/>
      <c r="H171" s="168"/>
      <c r="I171" s="168"/>
      <c r="J171" s="168"/>
      <c r="K171" s="168"/>
      <c r="L171" s="168"/>
      <c r="M171" s="168"/>
      <c r="N171" s="168"/>
      <c r="O171" s="168"/>
      <c r="P171" s="168"/>
    </row>
    <row r="172" spans="1:16" ht="15">
      <c r="A172" s="168"/>
      <c r="B172" s="168"/>
      <c r="C172" s="168"/>
      <c r="D172" s="168"/>
      <c r="E172" s="168"/>
      <c r="F172" s="168"/>
      <c r="G172" s="168"/>
      <c r="H172" s="168"/>
      <c r="I172" s="168"/>
      <c r="J172" s="168"/>
      <c r="K172" s="168"/>
      <c r="L172" s="168"/>
      <c r="M172" s="168"/>
      <c r="N172" s="168"/>
      <c r="O172" s="168"/>
      <c r="P172" s="168"/>
    </row>
    <row r="173" spans="1:16" ht="15">
      <c r="A173" s="168"/>
      <c r="B173" s="168"/>
      <c r="C173" s="168"/>
      <c r="D173" s="168"/>
      <c r="E173" s="168"/>
      <c r="F173" s="168"/>
      <c r="G173" s="168"/>
      <c r="H173" s="168"/>
      <c r="I173" s="168"/>
      <c r="J173" s="168"/>
      <c r="K173" s="168"/>
      <c r="L173" s="168"/>
      <c r="M173" s="168"/>
      <c r="N173" s="168"/>
      <c r="O173" s="168"/>
      <c r="P173" s="168"/>
    </row>
    <row r="174" spans="1:16" ht="15">
      <c r="A174" s="168"/>
      <c r="B174" s="168"/>
      <c r="C174" s="168"/>
      <c r="D174" s="168"/>
      <c r="E174" s="168"/>
      <c r="F174" s="168"/>
      <c r="G174" s="168"/>
      <c r="H174" s="168"/>
      <c r="I174" s="168"/>
      <c r="J174" s="168"/>
      <c r="K174" s="168"/>
      <c r="L174" s="168"/>
      <c r="M174" s="168"/>
      <c r="N174" s="168"/>
      <c r="O174" s="168"/>
      <c r="P174" s="168"/>
    </row>
    <row r="175" spans="1:16" ht="15">
      <c r="A175" s="168"/>
      <c r="B175" s="168"/>
      <c r="C175" s="168"/>
      <c r="D175" s="168"/>
      <c r="E175" s="168"/>
      <c r="F175" s="168"/>
      <c r="G175" s="168"/>
      <c r="H175" s="168"/>
      <c r="I175" s="168"/>
      <c r="J175" s="168"/>
      <c r="K175" s="168"/>
      <c r="L175" s="168"/>
      <c r="M175" s="168"/>
      <c r="N175" s="168"/>
      <c r="O175" s="168"/>
      <c r="P175" s="168"/>
    </row>
    <row r="176" spans="1:16" ht="15">
      <c r="A176" s="168"/>
      <c r="B176" s="168"/>
      <c r="C176" s="168"/>
      <c r="D176" s="168"/>
      <c r="E176" s="168"/>
      <c r="F176" s="168"/>
      <c r="G176" s="168"/>
      <c r="H176" s="168"/>
      <c r="I176" s="168"/>
      <c r="J176" s="168"/>
      <c r="K176" s="168"/>
      <c r="L176" s="168"/>
      <c r="M176" s="168"/>
      <c r="N176" s="168"/>
      <c r="O176" s="168"/>
      <c r="P176" s="168"/>
    </row>
    <row r="177" spans="1:16" ht="15">
      <c r="A177" s="168"/>
      <c r="B177" s="168"/>
      <c r="C177" s="168"/>
      <c r="D177" s="168"/>
      <c r="E177" s="168"/>
      <c r="F177" s="168"/>
      <c r="G177" s="168"/>
      <c r="H177" s="168"/>
      <c r="I177" s="168"/>
      <c r="J177" s="168"/>
      <c r="K177" s="168"/>
      <c r="L177" s="168"/>
      <c r="M177" s="168"/>
      <c r="N177" s="168"/>
      <c r="O177" s="168"/>
      <c r="P177" s="168"/>
    </row>
    <row r="178" spans="1:16" ht="15">
      <c r="A178" s="168"/>
      <c r="B178" s="168"/>
      <c r="C178" s="168"/>
      <c r="D178" s="168"/>
      <c r="E178" s="168"/>
      <c r="F178" s="168"/>
      <c r="G178" s="168"/>
      <c r="H178" s="168"/>
      <c r="I178" s="168"/>
      <c r="J178" s="168"/>
      <c r="K178" s="168"/>
      <c r="L178" s="168"/>
      <c r="M178" s="168"/>
      <c r="N178" s="168"/>
      <c r="O178" s="168"/>
      <c r="P178" s="168"/>
    </row>
    <row r="179" spans="1:16" ht="15">
      <c r="A179" s="168"/>
      <c r="B179" s="168"/>
      <c r="C179" s="168"/>
      <c r="D179" s="168"/>
      <c r="E179" s="168"/>
      <c r="F179" s="168"/>
      <c r="G179" s="168"/>
      <c r="H179" s="168"/>
      <c r="I179" s="168"/>
      <c r="J179" s="168"/>
      <c r="K179" s="168"/>
      <c r="L179" s="168"/>
      <c r="M179" s="168"/>
      <c r="N179" s="168"/>
      <c r="O179" s="168"/>
      <c r="P179" s="168"/>
    </row>
    <row r="180" spans="1:16" ht="15">
      <c r="A180" s="168"/>
      <c r="B180" s="168"/>
      <c r="C180" s="168"/>
      <c r="D180" s="168"/>
      <c r="E180" s="168"/>
      <c r="F180" s="168"/>
      <c r="G180" s="168"/>
      <c r="H180" s="168"/>
      <c r="I180" s="168"/>
      <c r="J180" s="168"/>
      <c r="K180" s="168"/>
      <c r="L180" s="168"/>
      <c r="M180" s="168"/>
      <c r="N180" s="168"/>
      <c r="O180" s="168"/>
      <c r="P180" s="168"/>
    </row>
    <row r="181" spans="1:16" ht="15">
      <c r="A181" s="168"/>
      <c r="B181" s="168"/>
      <c r="C181" s="168"/>
      <c r="D181" s="168"/>
      <c r="E181" s="168"/>
      <c r="F181" s="168"/>
      <c r="G181" s="168"/>
      <c r="H181" s="168"/>
      <c r="I181" s="168"/>
      <c r="J181" s="168"/>
      <c r="K181" s="168"/>
      <c r="L181" s="168"/>
      <c r="M181" s="168"/>
      <c r="N181" s="168"/>
      <c r="O181" s="168"/>
      <c r="P181" s="168"/>
    </row>
    <row r="182" spans="1:16" ht="15">
      <c r="A182" s="168"/>
      <c r="B182" s="168"/>
      <c r="C182" s="168"/>
      <c r="D182" s="168"/>
      <c r="E182" s="168"/>
      <c r="F182" s="168"/>
      <c r="G182" s="168"/>
      <c r="H182" s="168"/>
      <c r="I182" s="168"/>
      <c r="J182" s="168"/>
      <c r="K182" s="168"/>
      <c r="L182" s="168"/>
      <c r="M182" s="168"/>
      <c r="N182" s="168"/>
      <c r="O182" s="168"/>
      <c r="P182" s="168"/>
    </row>
    <row r="183" spans="1:16" ht="15">
      <c r="A183" s="168"/>
      <c r="B183" s="168"/>
      <c r="C183" s="168"/>
      <c r="D183" s="168"/>
      <c r="E183" s="168"/>
      <c r="F183" s="168"/>
      <c r="G183" s="168"/>
      <c r="H183" s="168"/>
      <c r="I183" s="168"/>
      <c r="J183" s="168"/>
      <c r="K183" s="168"/>
      <c r="L183" s="168"/>
      <c r="M183" s="168"/>
      <c r="N183" s="168"/>
      <c r="O183" s="168"/>
      <c r="P183" s="168"/>
    </row>
    <row r="184" spans="1:16" ht="15">
      <c r="A184" s="168"/>
      <c r="B184" s="168"/>
      <c r="C184" s="168"/>
      <c r="D184" s="168"/>
      <c r="E184" s="168"/>
      <c r="F184" s="168"/>
      <c r="G184" s="168"/>
      <c r="H184" s="168"/>
      <c r="I184" s="168"/>
      <c r="J184" s="168"/>
      <c r="K184" s="168"/>
      <c r="L184" s="168"/>
      <c r="M184" s="168"/>
      <c r="N184" s="168"/>
      <c r="O184" s="168"/>
      <c r="P184" s="168"/>
    </row>
    <row r="185" spans="1:16" ht="15">
      <c r="A185" s="168"/>
      <c r="B185" s="168"/>
      <c r="C185" s="168"/>
      <c r="D185" s="168"/>
      <c r="E185" s="168"/>
      <c r="F185" s="168"/>
      <c r="G185" s="168"/>
      <c r="H185" s="168"/>
      <c r="I185" s="168"/>
      <c r="J185" s="168"/>
      <c r="K185" s="168"/>
      <c r="L185" s="168"/>
      <c r="M185" s="168"/>
      <c r="N185" s="168"/>
      <c r="O185" s="168"/>
      <c r="P185" s="168"/>
    </row>
    <row r="186" spans="1:16" ht="15">
      <c r="A186" s="168"/>
      <c r="B186" s="168"/>
      <c r="C186" s="168"/>
      <c r="D186" s="168"/>
      <c r="E186" s="168"/>
      <c r="F186" s="168"/>
      <c r="G186" s="168"/>
      <c r="H186" s="168"/>
      <c r="I186" s="168"/>
      <c r="J186" s="168"/>
      <c r="K186" s="168"/>
      <c r="L186" s="168"/>
      <c r="M186" s="168"/>
      <c r="N186" s="168"/>
      <c r="O186" s="168"/>
      <c r="P186" s="168"/>
    </row>
    <row r="187" spans="1:16" ht="15">
      <c r="A187" s="168"/>
      <c r="B187" s="168"/>
      <c r="C187" s="168"/>
      <c r="D187" s="168"/>
      <c r="E187" s="168"/>
      <c r="F187" s="168"/>
      <c r="G187" s="168"/>
      <c r="H187" s="168"/>
      <c r="I187" s="168"/>
      <c r="J187" s="168"/>
      <c r="K187" s="168"/>
      <c r="L187" s="168"/>
      <c r="M187" s="168"/>
      <c r="N187" s="168"/>
      <c r="O187" s="168"/>
      <c r="P187" s="168"/>
    </row>
    <row r="188" spans="1:16" ht="15">
      <c r="A188" s="168"/>
      <c r="B188" s="168"/>
      <c r="C188" s="168"/>
      <c r="D188" s="168"/>
      <c r="E188" s="168"/>
      <c r="F188" s="168"/>
      <c r="G188" s="168"/>
      <c r="H188" s="168"/>
      <c r="I188" s="168"/>
      <c r="J188" s="168"/>
      <c r="K188" s="168"/>
      <c r="L188" s="168"/>
      <c r="M188" s="168"/>
      <c r="N188" s="168"/>
      <c r="O188" s="168"/>
      <c r="P188" s="168"/>
    </row>
    <row r="189" spans="1:16" ht="15">
      <c r="A189" s="168"/>
      <c r="B189" s="168"/>
      <c r="C189" s="168"/>
      <c r="D189" s="168"/>
      <c r="E189" s="168"/>
      <c r="F189" s="168"/>
      <c r="G189" s="168"/>
      <c r="H189" s="168"/>
      <c r="I189" s="168"/>
      <c r="J189" s="168"/>
      <c r="K189" s="168"/>
      <c r="L189" s="168"/>
      <c r="M189" s="168"/>
      <c r="N189" s="168"/>
      <c r="O189" s="168"/>
      <c r="P189" s="168"/>
    </row>
    <row r="190" spans="1:16" ht="15">
      <c r="A190" s="168"/>
      <c r="B190" s="168"/>
      <c r="C190" s="168"/>
      <c r="D190" s="168"/>
      <c r="E190" s="168"/>
      <c r="F190" s="168"/>
      <c r="G190" s="168"/>
      <c r="H190" s="168"/>
      <c r="I190" s="168"/>
      <c r="J190" s="168"/>
      <c r="K190" s="168"/>
      <c r="L190" s="168"/>
      <c r="M190" s="168"/>
      <c r="N190" s="168"/>
      <c r="O190" s="168"/>
      <c r="P190" s="168"/>
    </row>
    <row r="191" spans="1:16" ht="15">
      <c r="A191" s="168"/>
      <c r="B191" s="168"/>
      <c r="C191" s="168"/>
      <c r="D191" s="168"/>
      <c r="E191" s="168"/>
      <c r="F191" s="168"/>
      <c r="G191" s="168"/>
      <c r="H191" s="168"/>
      <c r="I191" s="168"/>
      <c r="J191" s="168"/>
      <c r="K191" s="168"/>
      <c r="L191" s="168"/>
      <c r="M191" s="168"/>
      <c r="N191" s="168"/>
      <c r="O191" s="168"/>
      <c r="P191" s="168"/>
    </row>
    <row r="192" spans="1:16" ht="15">
      <c r="A192" s="168"/>
      <c r="B192" s="168"/>
      <c r="C192" s="168"/>
      <c r="D192" s="168"/>
      <c r="E192" s="168"/>
      <c r="F192" s="168"/>
      <c r="G192" s="168"/>
      <c r="H192" s="168"/>
      <c r="I192" s="168"/>
      <c r="J192" s="168"/>
      <c r="K192" s="168"/>
      <c r="L192" s="168"/>
      <c r="M192" s="168"/>
      <c r="N192" s="168"/>
      <c r="O192" s="168"/>
      <c r="P192" s="168"/>
    </row>
    <row r="193" spans="1:16" ht="15">
      <c r="A193" s="168"/>
      <c r="B193" s="168"/>
      <c r="C193" s="168"/>
      <c r="D193" s="168"/>
      <c r="E193" s="168"/>
      <c r="F193" s="168"/>
      <c r="G193" s="168"/>
      <c r="H193" s="168"/>
      <c r="I193" s="168"/>
      <c r="J193" s="168"/>
      <c r="K193" s="168"/>
      <c r="L193" s="168"/>
      <c r="M193" s="168"/>
      <c r="N193" s="168"/>
      <c r="O193" s="168"/>
      <c r="P193" s="168"/>
    </row>
    <row r="194" spans="1:16" ht="15">
      <c r="A194" s="168"/>
      <c r="B194" s="168"/>
      <c r="C194" s="168"/>
      <c r="D194" s="168"/>
      <c r="E194" s="168"/>
      <c r="F194" s="168"/>
      <c r="G194" s="168"/>
      <c r="H194" s="168"/>
      <c r="I194" s="168"/>
      <c r="J194" s="168"/>
      <c r="K194" s="168"/>
      <c r="L194" s="168"/>
      <c r="M194" s="168"/>
      <c r="N194" s="168"/>
      <c r="O194" s="168"/>
      <c r="P194" s="168"/>
    </row>
    <row r="195" spans="1:16" ht="15">
      <c r="A195" s="168"/>
      <c r="B195" s="168"/>
      <c r="C195" s="168"/>
      <c r="D195" s="168"/>
      <c r="E195" s="168"/>
      <c r="F195" s="168"/>
      <c r="G195" s="168"/>
      <c r="H195" s="168"/>
      <c r="I195" s="168"/>
      <c r="J195" s="168"/>
      <c r="K195" s="168"/>
      <c r="L195" s="168"/>
      <c r="M195" s="168"/>
      <c r="N195" s="168"/>
      <c r="O195" s="168"/>
      <c r="P195" s="168"/>
    </row>
    <row r="196" spans="1:16" ht="15">
      <c r="A196" s="168"/>
      <c r="B196" s="168"/>
      <c r="C196" s="168"/>
      <c r="D196" s="168"/>
      <c r="E196" s="168"/>
      <c r="F196" s="168"/>
      <c r="G196" s="168"/>
      <c r="H196" s="168"/>
      <c r="I196" s="168"/>
      <c r="J196" s="168"/>
      <c r="K196" s="168"/>
      <c r="L196" s="168"/>
      <c r="M196" s="168"/>
      <c r="N196" s="168"/>
      <c r="O196" s="168"/>
      <c r="P196" s="168"/>
    </row>
    <row r="197" spans="1:16" ht="15">
      <c r="A197" s="168"/>
      <c r="B197" s="168"/>
      <c r="C197" s="168"/>
      <c r="D197" s="168"/>
      <c r="E197" s="168"/>
      <c r="F197" s="168"/>
      <c r="G197" s="168"/>
      <c r="H197" s="168"/>
      <c r="I197" s="168"/>
      <c r="J197" s="168"/>
      <c r="K197" s="168"/>
      <c r="L197" s="168"/>
      <c r="M197" s="168"/>
      <c r="N197" s="168"/>
      <c r="O197" s="168"/>
      <c r="P197" s="168"/>
    </row>
    <row r="198" spans="1:16" ht="15">
      <c r="A198" s="168"/>
      <c r="B198" s="168"/>
      <c r="C198" s="168"/>
      <c r="D198" s="168"/>
      <c r="E198" s="168"/>
      <c r="F198" s="168"/>
      <c r="G198" s="168"/>
      <c r="H198" s="168"/>
      <c r="I198" s="168"/>
      <c r="J198" s="168"/>
      <c r="K198" s="168"/>
      <c r="L198" s="168"/>
      <c r="M198" s="168"/>
      <c r="N198" s="168"/>
      <c r="O198" s="168"/>
      <c r="P198" s="168"/>
    </row>
    <row r="199" spans="1:16" ht="15">
      <c r="A199" s="168"/>
      <c r="B199" s="168"/>
      <c r="C199" s="168"/>
      <c r="D199" s="168"/>
      <c r="E199" s="168"/>
      <c r="F199" s="168"/>
      <c r="G199" s="168"/>
      <c r="H199" s="168"/>
      <c r="I199" s="168"/>
      <c r="J199" s="168"/>
      <c r="K199" s="168"/>
      <c r="L199" s="168"/>
      <c r="M199" s="168"/>
      <c r="N199" s="168"/>
      <c r="O199" s="168"/>
      <c r="P199" s="168"/>
    </row>
    <row r="200" spans="1:16" ht="15">
      <c r="A200" s="168"/>
      <c r="B200" s="168"/>
      <c r="C200" s="168"/>
      <c r="D200" s="168"/>
      <c r="E200" s="168"/>
      <c r="F200" s="168"/>
      <c r="G200" s="168"/>
      <c r="H200" s="168"/>
      <c r="I200" s="168"/>
      <c r="J200" s="168"/>
      <c r="K200" s="168"/>
      <c r="L200" s="168"/>
      <c r="M200" s="168"/>
      <c r="N200" s="168"/>
      <c r="O200" s="168"/>
      <c r="P200" s="168"/>
    </row>
    <row r="201" spans="1:16" ht="15">
      <c r="A201" s="168"/>
      <c r="B201" s="168"/>
      <c r="C201" s="168"/>
      <c r="D201" s="168"/>
      <c r="E201" s="168"/>
      <c r="F201" s="168"/>
      <c r="G201" s="168"/>
      <c r="H201" s="168"/>
      <c r="I201" s="168"/>
      <c r="J201" s="168"/>
      <c r="K201" s="168"/>
      <c r="L201" s="168"/>
      <c r="M201" s="168"/>
      <c r="N201" s="168"/>
      <c r="O201" s="168"/>
      <c r="P201" s="168"/>
    </row>
    <row r="202" spans="1:16" ht="15">
      <c r="A202" s="168"/>
      <c r="B202" s="168"/>
      <c r="C202" s="168"/>
      <c r="D202" s="168"/>
      <c r="E202" s="168"/>
      <c r="F202" s="168"/>
      <c r="G202" s="168"/>
      <c r="H202" s="168"/>
      <c r="I202" s="168"/>
      <c r="J202" s="168"/>
      <c r="K202" s="168"/>
      <c r="L202" s="168"/>
      <c r="M202" s="168"/>
      <c r="N202" s="168"/>
      <c r="O202" s="168"/>
      <c r="P202" s="168"/>
    </row>
    <row r="203" spans="1:16" ht="15">
      <c r="A203" s="168"/>
      <c r="B203" s="168"/>
      <c r="C203" s="168"/>
      <c r="D203" s="168"/>
      <c r="E203" s="168"/>
      <c r="F203" s="168"/>
      <c r="G203" s="168"/>
      <c r="H203" s="168"/>
      <c r="I203" s="168"/>
      <c r="J203" s="168"/>
      <c r="K203" s="168"/>
      <c r="L203" s="168"/>
      <c r="M203" s="168"/>
      <c r="N203" s="168"/>
      <c r="O203" s="168"/>
      <c r="P203" s="168"/>
    </row>
    <row r="204" spans="1:16" ht="15">
      <c r="A204" s="168"/>
      <c r="B204" s="168"/>
      <c r="C204" s="168"/>
      <c r="D204" s="168"/>
      <c r="E204" s="168"/>
      <c r="F204" s="168"/>
      <c r="G204" s="168"/>
      <c r="H204" s="168"/>
      <c r="I204" s="168"/>
      <c r="J204" s="168"/>
      <c r="K204" s="168"/>
      <c r="L204" s="168"/>
      <c r="M204" s="168"/>
      <c r="N204" s="168"/>
      <c r="O204" s="168"/>
      <c r="P204" s="168"/>
    </row>
    <row r="205" spans="1:16" ht="15">
      <c r="A205" s="168"/>
      <c r="B205" s="168"/>
      <c r="C205" s="168"/>
      <c r="D205" s="168"/>
      <c r="E205" s="168"/>
      <c r="F205" s="168"/>
      <c r="G205" s="168"/>
      <c r="H205" s="168"/>
      <c r="I205" s="168"/>
      <c r="J205" s="168"/>
      <c r="K205" s="168"/>
      <c r="L205" s="168"/>
      <c r="M205" s="168"/>
      <c r="N205" s="168"/>
      <c r="O205" s="168"/>
      <c r="P205" s="168"/>
    </row>
    <row r="206" spans="1:16" ht="15">
      <c r="A206" s="168"/>
      <c r="B206" s="168"/>
      <c r="C206" s="168"/>
      <c r="D206" s="168"/>
      <c r="E206" s="168"/>
      <c r="F206" s="168"/>
      <c r="G206" s="168"/>
      <c r="H206" s="168"/>
      <c r="I206" s="168"/>
      <c r="J206" s="168"/>
      <c r="K206" s="168"/>
      <c r="L206" s="168"/>
      <c r="M206" s="168"/>
      <c r="N206" s="168"/>
      <c r="O206" s="168"/>
      <c r="P206" s="168"/>
    </row>
    <row r="207" spans="1:16" ht="15">
      <c r="A207" s="168"/>
      <c r="B207" s="168"/>
      <c r="C207" s="168"/>
      <c r="D207" s="168"/>
      <c r="E207" s="168"/>
      <c r="F207" s="168"/>
      <c r="G207" s="168"/>
      <c r="H207" s="168"/>
      <c r="I207" s="168"/>
      <c r="J207" s="168"/>
      <c r="K207" s="168"/>
      <c r="L207" s="168"/>
      <c r="M207" s="168"/>
      <c r="N207" s="168"/>
      <c r="O207" s="168"/>
      <c r="P207" s="168"/>
    </row>
    <row r="208" spans="1:16" ht="15">
      <c r="A208" s="168"/>
      <c r="B208" s="168"/>
      <c r="C208" s="168"/>
      <c r="D208" s="168"/>
      <c r="E208" s="168"/>
      <c r="F208" s="168"/>
      <c r="G208" s="168"/>
      <c r="H208" s="168"/>
      <c r="I208" s="168"/>
      <c r="J208" s="168"/>
      <c r="K208" s="168"/>
      <c r="L208" s="168"/>
      <c r="M208" s="168"/>
      <c r="N208" s="168"/>
      <c r="O208" s="168"/>
      <c r="P208" s="168"/>
    </row>
    <row r="209" spans="1:16" ht="15">
      <c r="A209" s="168"/>
      <c r="B209" s="168"/>
      <c r="C209" s="168"/>
      <c r="D209" s="168"/>
      <c r="E209" s="168"/>
      <c r="F209" s="168"/>
      <c r="G209" s="168"/>
      <c r="H209" s="168"/>
      <c r="I209" s="168"/>
      <c r="J209" s="168"/>
      <c r="K209" s="168"/>
      <c r="L209" s="168"/>
      <c r="M209" s="168"/>
      <c r="N209" s="168"/>
      <c r="O209" s="168"/>
      <c r="P209" s="168"/>
    </row>
    <row r="210" spans="1:16" ht="15">
      <c r="A210" s="168"/>
      <c r="B210" s="168"/>
      <c r="C210" s="168"/>
      <c r="D210" s="168"/>
      <c r="E210" s="168"/>
      <c r="F210" s="168"/>
      <c r="G210" s="168"/>
      <c r="H210" s="168"/>
      <c r="I210" s="168"/>
      <c r="J210" s="168"/>
      <c r="K210" s="168"/>
      <c r="L210" s="168"/>
      <c r="M210" s="168"/>
      <c r="N210" s="168"/>
      <c r="O210" s="168"/>
      <c r="P210" s="168"/>
    </row>
    <row r="211" spans="1:16" ht="15">
      <c r="A211" s="168"/>
      <c r="B211" s="168"/>
      <c r="C211" s="168"/>
      <c r="D211" s="168"/>
      <c r="E211" s="168"/>
      <c r="F211" s="168"/>
      <c r="G211" s="168"/>
      <c r="H211" s="168"/>
      <c r="I211" s="168"/>
      <c r="J211" s="168"/>
      <c r="K211" s="168"/>
      <c r="L211" s="168"/>
      <c r="M211" s="168"/>
      <c r="N211" s="168"/>
      <c r="O211" s="168"/>
      <c r="P211" s="168"/>
    </row>
    <row r="212" spans="1:16" ht="15">
      <c r="A212" s="168"/>
      <c r="B212" s="168"/>
      <c r="C212" s="168"/>
      <c r="D212" s="168"/>
      <c r="E212" s="168"/>
      <c r="F212" s="168"/>
      <c r="G212" s="168"/>
      <c r="H212" s="168"/>
      <c r="I212" s="168"/>
      <c r="J212" s="168"/>
      <c r="K212" s="168"/>
      <c r="L212" s="168"/>
      <c r="M212" s="168"/>
      <c r="N212" s="168"/>
      <c r="O212" s="168"/>
      <c r="P212" s="168"/>
    </row>
    <row r="213" spans="1:16" ht="15">
      <c r="A213" s="168"/>
      <c r="B213" s="168"/>
      <c r="C213" s="168"/>
      <c r="D213" s="168"/>
      <c r="E213" s="168"/>
      <c r="F213" s="168"/>
      <c r="G213" s="168"/>
      <c r="H213" s="168"/>
      <c r="I213" s="168"/>
      <c r="J213" s="168"/>
      <c r="K213" s="168"/>
      <c r="L213" s="168"/>
      <c r="M213" s="168"/>
      <c r="N213" s="168"/>
      <c r="O213" s="168"/>
      <c r="P213" s="168"/>
    </row>
    <row r="214" spans="1:16" ht="15">
      <c r="A214" s="168"/>
      <c r="B214" s="168"/>
      <c r="C214" s="168"/>
      <c r="D214" s="168"/>
      <c r="E214" s="168"/>
      <c r="F214" s="168"/>
      <c r="G214" s="168"/>
      <c r="H214" s="168"/>
      <c r="I214" s="168"/>
      <c r="J214" s="168"/>
      <c r="K214" s="168"/>
      <c r="L214" s="168"/>
      <c r="M214" s="168"/>
      <c r="N214" s="168"/>
      <c r="O214" s="168"/>
      <c r="P214" s="168"/>
    </row>
    <row r="215" spans="1:16" ht="15">
      <c r="A215" s="168"/>
      <c r="B215" s="168"/>
      <c r="C215" s="168"/>
      <c r="D215" s="168"/>
      <c r="E215" s="168"/>
      <c r="F215" s="168"/>
      <c r="G215" s="168"/>
      <c r="H215" s="168"/>
      <c r="I215" s="168"/>
      <c r="J215" s="168"/>
      <c r="K215" s="168"/>
      <c r="L215" s="168"/>
      <c r="M215" s="168"/>
      <c r="N215" s="168"/>
      <c r="O215" s="168"/>
      <c r="P215" s="168"/>
    </row>
    <row r="216" spans="1:16" ht="15">
      <c r="A216" s="168"/>
      <c r="B216" s="168"/>
      <c r="C216" s="168"/>
      <c r="D216" s="168"/>
      <c r="E216" s="168"/>
      <c r="F216" s="168"/>
      <c r="G216" s="168"/>
      <c r="H216" s="168"/>
      <c r="I216" s="168"/>
      <c r="J216" s="168"/>
      <c r="K216" s="168"/>
      <c r="L216" s="168"/>
      <c r="M216" s="168"/>
      <c r="N216" s="168"/>
      <c r="O216" s="168"/>
      <c r="P216" s="168"/>
    </row>
    <row r="217" spans="1:16" ht="15">
      <c r="A217" s="168"/>
      <c r="B217" s="168"/>
      <c r="C217" s="168"/>
      <c r="D217" s="168"/>
      <c r="E217" s="168"/>
      <c r="F217" s="168"/>
      <c r="G217" s="168"/>
      <c r="H217" s="168"/>
      <c r="I217" s="168"/>
      <c r="J217" s="168"/>
      <c r="K217" s="168"/>
      <c r="L217" s="168"/>
      <c r="M217" s="168"/>
      <c r="N217" s="168"/>
      <c r="O217" s="168"/>
      <c r="P217" s="168"/>
    </row>
    <row r="218" spans="1:16" ht="15">
      <c r="A218" s="168"/>
      <c r="B218" s="168"/>
      <c r="C218" s="168"/>
      <c r="D218" s="168"/>
      <c r="E218" s="168"/>
      <c r="F218" s="168"/>
      <c r="G218" s="168"/>
      <c r="H218" s="168"/>
      <c r="I218" s="168"/>
      <c r="J218" s="168"/>
      <c r="K218" s="168"/>
      <c r="L218" s="168"/>
      <c r="M218" s="168"/>
      <c r="N218" s="168"/>
      <c r="O218" s="168"/>
      <c r="P218" s="168"/>
    </row>
    <row r="219" spans="1:16" ht="15">
      <c r="A219" s="168"/>
      <c r="B219" s="168"/>
      <c r="C219" s="168"/>
      <c r="D219" s="168"/>
      <c r="E219" s="168"/>
      <c r="F219" s="168"/>
      <c r="G219" s="168"/>
      <c r="H219" s="168"/>
      <c r="I219" s="168"/>
      <c r="J219" s="168"/>
      <c r="K219" s="168"/>
      <c r="L219" s="168"/>
      <c r="M219" s="168"/>
      <c r="N219" s="168"/>
      <c r="O219" s="168"/>
      <c r="P219" s="168"/>
    </row>
    <row r="220" spans="1:16" ht="15">
      <c r="A220" s="168"/>
      <c r="B220" s="168"/>
      <c r="C220" s="168"/>
      <c r="D220" s="168"/>
      <c r="E220" s="168"/>
      <c r="F220" s="168"/>
      <c r="G220" s="168"/>
      <c r="H220" s="168"/>
      <c r="I220" s="168"/>
      <c r="J220" s="168"/>
      <c r="K220" s="168"/>
      <c r="L220" s="168"/>
      <c r="M220" s="168"/>
      <c r="N220" s="168"/>
      <c r="O220" s="168"/>
      <c r="P220" s="168"/>
    </row>
    <row r="221" spans="1:16" ht="15">
      <c r="A221" s="168"/>
      <c r="B221" s="168"/>
      <c r="C221" s="168"/>
      <c r="D221" s="168"/>
      <c r="E221" s="168"/>
      <c r="F221" s="168"/>
      <c r="G221" s="168"/>
      <c r="H221" s="168"/>
      <c r="I221" s="168"/>
      <c r="J221" s="168"/>
      <c r="K221" s="168"/>
      <c r="L221" s="168"/>
      <c r="M221" s="168"/>
      <c r="N221" s="168"/>
      <c r="O221" s="168"/>
      <c r="P221" s="168"/>
    </row>
    <row r="222" spans="1:16" ht="15">
      <c r="A222" s="168"/>
      <c r="B222" s="168"/>
      <c r="C222" s="168"/>
      <c r="D222" s="168"/>
      <c r="E222" s="168"/>
      <c r="F222" s="168"/>
      <c r="G222" s="168"/>
      <c r="H222" s="168"/>
      <c r="I222" s="168"/>
      <c r="J222" s="168"/>
      <c r="K222" s="168"/>
      <c r="L222" s="168"/>
      <c r="M222" s="168"/>
      <c r="N222" s="168"/>
      <c r="O222" s="168"/>
      <c r="P222" s="168"/>
    </row>
    <row r="223" spans="1:16" ht="15">
      <c r="A223" s="168"/>
      <c r="B223" s="168"/>
      <c r="C223" s="168"/>
      <c r="D223" s="168"/>
      <c r="E223" s="168"/>
      <c r="F223" s="168"/>
      <c r="G223" s="168"/>
      <c r="H223" s="168"/>
      <c r="I223" s="168"/>
      <c r="J223" s="168"/>
      <c r="K223" s="168"/>
      <c r="L223" s="168"/>
      <c r="M223" s="168"/>
      <c r="N223" s="168"/>
      <c r="O223" s="168"/>
      <c r="P223" s="168"/>
    </row>
    <row r="224" spans="1:16" ht="15">
      <c r="A224" s="168"/>
      <c r="B224" s="168"/>
      <c r="C224" s="168"/>
      <c r="D224" s="168"/>
      <c r="E224" s="168"/>
      <c r="F224" s="168"/>
      <c r="G224" s="168"/>
      <c r="H224" s="168"/>
      <c r="I224" s="168"/>
      <c r="J224" s="168"/>
      <c r="K224" s="168"/>
      <c r="L224" s="168"/>
      <c r="M224" s="168"/>
      <c r="N224" s="168"/>
      <c r="O224" s="168"/>
      <c r="P224" s="168"/>
    </row>
    <row r="225" spans="1:16" ht="15">
      <c r="A225" s="168"/>
      <c r="B225" s="168"/>
      <c r="C225" s="168"/>
      <c r="D225" s="168"/>
      <c r="E225" s="168"/>
      <c r="F225" s="168"/>
      <c r="G225" s="168"/>
      <c r="H225" s="168"/>
      <c r="I225" s="168"/>
      <c r="J225" s="168"/>
      <c r="K225" s="168"/>
      <c r="L225" s="168"/>
      <c r="M225" s="168"/>
      <c r="N225" s="168"/>
      <c r="O225" s="168"/>
      <c r="P225" s="168"/>
    </row>
    <row r="226" spans="1:16" ht="15">
      <c r="A226" s="168"/>
      <c r="B226" s="168"/>
      <c r="C226" s="168"/>
      <c r="D226" s="168"/>
      <c r="E226" s="168"/>
      <c r="F226" s="168"/>
      <c r="G226" s="168"/>
      <c r="H226" s="168"/>
      <c r="I226" s="168"/>
      <c r="J226" s="168"/>
      <c r="K226" s="168"/>
      <c r="L226" s="168"/>
      <c r="M226" s="168"/>
      <c r="N226" s="168"/>
      <c r="O226" s="168"/>
      <c r="P226" s="168"/>
    </row>
    <row r="227" spans="1:16" ht="15">
      <c r="A227" s="168"/>
      <c r="B227" s="168"/>
      <c r="C227" s="168"/>
      <c r="D227" s="168"/>
      <c r="E227" s="168"/>
      <c r="F227" s="168"/>
      <c r="G227" s="168"/>
      <c r="H227" s="168"/>
      <c r="I227" s="168"/>
      <c r="J227" s="168"/>
      <c r="K227" s="168"/>
      <c r="L227" s="168"/>
      <c r="M227" s="168"/>
      <c r="N227" s="168"/>
      <c r="O227" s="168"/>
      <c r="P227" s="168"/>
    </row>
    <row r="228" spans="1:16" ht="15">
      <c r="A228" s="168"/>
      <c r="B228" s="168"/>
      <c r="C228" s="168"/>
      <c r="D228" s="168"/>
      <c r="E228" s="168"/>
      <c r="F228" s="168"/>
      <c r="G228" s="168"/>
      <c r="H228" s="168"/>
      <c r="I228" s="168"/>
      <c r="J228" s="168"/>
      <c r="K228" s="168"/>
      <c r="L228" s="168"/>
      <c r="M228" s="168"/>
      <c r="N228" s="168"/>
      <c r="O228" s="168"/>
      <c r="P228" s="168"/>
    </row>
    <row r="229" spans="1:16" ht="15">
      <c r="A229" s="168"/>
      <c r="B229" s="168"/>
      <c r="C229" s="168"/>
      <c r="D229" s="168"/>
      <c r="E229" s="168"/>
      <c r="F229" s="168"/>
      <c r="G229" s="168"/>
      <c r="H229" s="168"/>
      <c r="I229" s="168"/>
      <c r="J229" s="168"/>
      <c r="K229" s="168"/>
      <c r="L229" s="168"/>
      <c r="M229" s="168"/>
      <c r="N229" s="168"/>
      <c r="O229" s="168"/>
      <c r="P229" s="168"/>
    </row>
    <row r="230" spans="1:16" ht="15">
      <c r="A230" s="168"/>
      <c r="B230" s="168"/>
      <c r="C230" s="168"/>
      <c r="D230" s="168"/>
      <c r="E230" s="168"/>
      <c r="F230" s="168"/>
      <c r="G230" s="168"/>
      <c r="H230" s="168"/>
      <c r="I230" s="168"/>
      <c r="J230" s="168"/>
      <c r="K230" s="168"/>
      <c r="L230" s="168"/>
      <c r="M230" s="168"/>
      <c r="N230" s="168"/>
      <c r="O230" s="168"/>
      <c r="P230" s="168"/>
    </row>
    <row r="231" spans="1:16" ht="15">
      <c r="A231" s="168"/>
      <c r="B231" s="168"/>
      <c r="C231" s="168"/>
      <c r="D231" s="168"/>
      <c r="E231" s="168"/>
      <c r="F231" s="168"/>
      <c r="G231" s="168"/>
      <c r="H231" s="168"/>
      <c r="I231" s="168"/>
      <c r="J231" s="168"/>
      <c r="K231" s="168"/>
      <c r="L231" s="168"/>
      <c r="M231" s="168"/>
      <c r="N231" s="168"/>
      <c r="O231" s="168"/>
      <c r="P231" s="168"/>
    </row>
    <row r="232" spans="1:16" ht="15">
      <c r="A232" s="168"/>
      <c r="B232" s="168"/>
      <c r="C232" s="168"/>
      <c r="D232" s="168"/>
      <c r="E232" s="168"/>
      <c r="F232" s="168"/>
      <c r="G232" s="168"/>
      <c r="H232" s="168"/>
      <c r="I232" s="168"/>
      <c r="J232" s="168"/>
      <c r="K232" s="168"/>
      <c r="L232" s="168"/>
      <c r="M232" s="168"/>
      <c r="N232" s="168"/>
      <c r="O232" s="168"/>
      <c r="P232" s="168"/>
    </row>
    <row r="233" spans="1:16" ht="15">
      <c r="A233" s="168"/>
      <c r="B233" s="168"/>
      <c r="C233" s="168"/>
      <c r="D233" s="168"/>
      <c r="E233" s="168"/>
      <c r="F233" s="168"/>
      <c r="G233" s="168"/>
      <c r="H233" s="168"/>
      <c r="I233" s="168"/>
      <c r="J233" s="168"/>
      <c r="K233" s="168"/>
      <c r="L233" s="168"/>
      <c r="M233" s="168"/>
      <c r="N233" s="168"/>
      <c r="O233" s="168"/>
      <c r="P233" s="168"/>
    </row>
    <row r="234" spans="1:16" ht="15">
      <c r="A234" s="168"/>
      <c r="B234" s="168"/>
      <c r="C234" s="168"/>
      <c r="D234" s="168"/>
      <c r="E234" s="168"/>
      <c r="F234" s="168"/>
      <c r="G234" s="168"/>
      <c r="H234" s="168"/>
      <c r="I234" s="168"/>
      <c r="J234" s="168"/>
      <c r="K234" s="168"/>
      <c r="L234" s="168"/>
      <c r="M234" s="168"/>
      <c r="N234" s="168"/>
      <c r="O234" s="168"/>
      <c r="P234" s="168"/>
    </row>
    <row r="235" spans="1:16" ht="15">
      <c r="A235" s="168"/>
      <c r="B235" s="168"/>
      <c r="C235" s="168"/>
      <c r="D235" s="168"/>
      <c r="E235" s="168"/>
      <c r="F235" s="168"/>
      <c r="G235" s="168"/>
      <c r="H235" s="168"/>
      <c r="I235" s="168"/>
      <c r="J235" s="168"/>
      <c r="K235" s="168"/>
      <c r="L235" s="168"/>
      <c r="M235" s="168"/>
      <c r="N235" s="168"/>
      <c r="O235" s="168"/>
      <c r="P235" s="168"/>
    </row>
    <row r="236" spans="1:16" ht="15">
      <c r="A236" s="168"/>
      <c r="B236" s="168"/>
      <c r="C236" s="168"/>
      <c r="D236" s="168"/>
      <c r="E236" s="168"/>
      <c r="F236" s="168"/>
      <c r="G236" s="168"/>
      <c r="H236" s="168"/>
      <c r="I236" s="168"/>
      <c r="J236" s="168"/>
      <c r="K236" s="168"/>
      <c r="L236" s="168"/>
      <c r="M236" s="168"/>
      <c r="N236" s="168"/>
      <c r="O236" s="168"/>
      <c r="P236" s="168"/>
    </row>
    <row r="237" spans="1:16" ht="15">
      <c r="A237" s="168"/>
      <c r="B237" s="168"/>
      <c r="C237" s="168"/>
      <c r="D237" s="168"/>
      <c r="E237" s="168"/>
      <c r="F237" s="168"/>
      <c r="G237" s="168"/>
      <c r="H237" s="168"/>
      <c r="I237" s="168"/>
      <c r="J237" s="168"/>
      <c r="K237" s="168"/>
      <c r="L237" s="168"/>
      <c r="M237" s="168"/>
      <c r="N237" s="168"/>
      <c r="O237" s="168"/>
      <c r="P237" s="168"/>
    </row>
    <row r="238" spans="1:16" ht="15">
      <c r="A238" s="168"/>
      <c r="B238" s="168"/>
      <c r="C238" s="168"/>
      <c r="D238" s="168"/>
      <c r="E238" s="168"/>
      <c r="F238" s="168"/>
      <c r="G238" s="168"/>
      <c r="H238" s="168"/>
      <c r="I238" s="168"/>
      <c r="J238" s="168"/>
      <c r="K238" s="168"/>
      <c r="L238" s="168"/>
      <c r="M238" s="168"/>
      <c r="N238" s="168"/>
      <c r="O238" s="168"/>
      <c r="P238" s="168"/>
    </row>
    <row r="239" spans="1:16" ht="15">
      <c r="A239" s="168"/>
      <c r="B239" s="168"/>
      <c r="C239" s="168"/>
      <c r="D239" s="168"/>
      <c r="E239" s="168"/>
      <c r="F239" s="168"/>
      <c r="G239" s="168"/>
      <c r="H239" s="168"/>
      <c r="I239" s="168"/>
      <c r="J239" s="168"/>
      <c r="K239" s="168"/>
      <c r="L239" s="168"/>
      <c r="M239" s="168"/>
      <c r="N239" s="168"/>
      <c r="O239" s="168"/>
      <c r="P239" s="168"/>
    </row>
    <row r="240" spans="1:16" ht="15">
      <c r="A240" s="168"/>
      <c r="B240" s="168"/>
      <c r="C240" s="168"/>
      <c r="D240" s="168"/>
      <c r="E240" s="168"/>
      <c r="F240" s="168"/>
      <c r="G240" s="168"/>
      <c r="H240" s="168"/>
      <c r="I240" s="168"/>
      <c r="J240" s="168"/>
      <c r="K240" s="168"/>
      <c r="L240" s="168"/>
      <c r="M240" s="168"/>
      <c r="N240" s="168"/>
      <c r="O240" s="168"/>
      <c r="P240" s="168"/>
    </row>
    <row r="241" spans="1:16" ht="15">
      <c r="A241" s="168"/>
      <c r="B241" s="168"/>
      <c r="C241" s="168"/>
      <c r="D241" s="168"/>
      <c r="E241" s="168"/>
      <c r="F241" s="168"/>
      <c r="G241" s="168"/>
      <c r="H241" s="168"/>
      <c r="I241" s="168"/>
      <c r="J241" s="168"/>
      <c r="K241" s="168"/>
      <c r="L241" s="168"/>
      <c r="M241" s="168"/>
      <c r="N241" s="168"/>
      <c r="O241" s="168"/>
      <c r="P241" s="168"/>
    </row>
    <row r="242" spans="1:16" ht="15">
      <c r="A242" s="168"/>
      <c r="B242" s="168"/>
      <c r="C242" s="168"/>
      <c r="D242" s="168"/>
      <c r="E242" s="168"/>
      <c r="F242" s="168"/>
      <c r="G242" s="168"/>
      <c r="H242" s="168"/>
      <c r="I242" s="168"/>
      <c r="J242" s="168"/>
      <c r="K242" s="168"/>
      <c r="L242" s="168"/>
      <c r="M242" s="168"/>
      <c r="N242" s="168"/>
      <c r="O242" s="168"/>
      <c r="P242" s="168"/>
    </row>
    <row r="243" spans="1:16" ht="15">
      <c r="A243" s="168"/>
      <c r="B243" s="168"/>
      <c r="C243" s="168"/>
      <c r="D243" s="168"/>
      <c r="E243" s="168"/>
      <c r="F243" s="168"/>
      <c r="G243" s="168"/>
      <c r="H243" s="168"/>
      <c r="I243" s="168"/>
      <c r="J243" s="168"/>
      <c r="K243" s="168"/>
      <c r="L243" s="168"/>
      <c r="M243" s="168"/>
      <c r="N243" s="168"/>
      <c r="O243" s="168"/>
      <c r="P243" s="168"/>
    </row>
    <row r="244" spans="1:16" ht="15">
      <c r="A244" s="168"/>
      <c r="B244" s="168"/>
      <c r="C244" s="168"/>
      <c r="D244" s="168"/>
      <c r="E244" s="168"/>
      <c r="F244" s="168"/>
      <c r="G244" s="168"/>
      <c r="H244" s="168"/>
      <c r="I244" s="168"/>
      <c r="J244" s="168"/>
      <c r="K244" s="168"/>
      <c r="L244" s="168"/>
      <c r="M244" s="168"/>
      <c r="N244" s="168"/>
      <c r="O244" s="168"/>
      <c r="P244" s="168"/>
    </row>
    <row r="245" spans="1:16" ht="15">
      <c r="A245" s="168"/>
      <c r="B245" s="168"/>
      <c r="C245" s="168"/>
      <c r="D245" s="168"/>
      <c r="E245" s="168"/>
      <c r="F245" s="168"/>
      <c r="G245" s="168"/>
      <c r="H245" s="168"/>
      <c r="I245" s="168"/>
      <c r="J245" s="168"/>
      <c r="K245" s="168"/>
      <c r="L245" s="168"/>
      <c r="M245" s="168"/>
      <c r="N245" s="168"/>
      <c r="O245" s="168"/>
      <c r="P245" s="168"/>
    </row>
    <row r="246" spans="1:16" ht="15">
      <c r="A246" s="168"/>
      <c r="B246" s="168"/>
      <c r="C246" s="168"/>
      <c r="D246" s="168"/>
      <c r="E246" s="168"/>
      <c r="F246" s="168"/>
      <c r="G246" s="168"/>
      <c r="H246" s="168"/>
      <c r="I246" s="168"/>
      <c r="J246" s="168"/>
      <c r="K246" s="168"/>
      <c r="L246" s="168"/>
      <c r="M246" s="168"/>
      <c r="N246" s="168"/>
      <c r="O246" s="168"/>
      <c r="P246" s="168"/>
    </row>
    <row r="247" spans="1:16" ht="15">
      <c r="A247" s="168"/>
      <c r="B247" s="168"/>
      <c r="C247" s="168"/>
      <c r="D247" s="168"/>
      <c r="E247" s="168"/>
      <c r="F247" s="168"/>
      <c r="G247" s="168"/>
      <c r="H247" s="168"/>
      <c r="I247" s="168"/>
      <c r="J247" s="168"/>
      <c r="K247" s="168"/>
      <c r="L247" s="168"/>
      <c r="M247" s="168"/>
      <c r="N247" s="168"/>
      <c r="O247" s="168"/>
      <c r="P247" s="168"/>
    </row>
    <row r="248" spans="1:16" ht="15">
      <c r="A248" s="168"/>
      <c r="B248" s="168"/>
      <c r="C248" s="168"/>
      <c r="D248" s="168"/>
      <c r="E248" s="168"/>
      <c r="F248" s="168"/>
      <c r="G248" s="168"/>
      <c r="H248" s="168"/>
      <c r="I248" s="168"/>
      <c r="J248" s="168"/>
      <c r="K248" s="168"/>
      <c r="L248" s="168"/>
      <c r="M248" s="168"/>
      <c r="N248" s="168"/>
      <c r="O248" s="168"/>
      <c r="P248" s="168"/>
    </row>
    <row r="249" spans="1:16" ht="15">
      <c r="A249" s="168"/>
      <c r="B249" s="168"/>
      <c r="C249" s="168"/>
      <c r="D249" s="168"/>
      <c r="E249" s="168"/>
      <c r="F249" s="168"/>
      <c r="G249" s="168"/>
      <c r="H249" s="168"/>
      <c r="I249" s="168"/>
      <c r="J249" s="168"/>
      <c r="K249" s="168"/>
      <c r="L249" s="168"/>
      <c r="M249" s="168"/>
      <c r="N249" s="168"/>
      <c r="O249" s="168"/>
      <c r="P249" s="168"/>
    </row>
    <row r="250" spans="1:16" ht="15">
      <c r="A250" s="168"/>
      <c r="B250" s="168"/>
      <c r="C250" s="168"/>
      <c r="D250" s="168"/>
      <c r="E250" s="168"/>
      <c r="F250" s="168"/>
      <c r="G250" s="168"/>
      <c r="H250" s="168"/>
      <c r="I250" s="168"/>
      <c r="J250" s="168"/>
      <c r="K250" s="168"/>
      <c r="L250" s="168"/>
      <c r="M250" s="168"/>
      <c r="N250" s="168"/>
      <c r="O250" s="168"/>
      <c r="P250" s="168"/>
    </row>
    <row r="251" spans="1:16" ht="15">
      <c r="A251" s="168"/>
      <c r="B251" s="168"/>
      <c r="C251" s="168"/>
      <c r="D251" s="168"/>
      <c r="E251" s="168"/>
      <c r="F251" s="168"/>
      <c r="G251" s="168"/>
      <c r="H251" s="168"/>
      <c r="I251" s="168"/>
      <c r="J251" s="168"/>
      <c r="K251" s="168"/>
      <c r="L251" s="168"/>
      <c r="M251" s="168"/>
      <c r="N251" s="168"/>
      <c r="O251" s="168"/>
      <c r="P251" s="168"/>
    </row>
    <row r="252" spans="1:16" ht="15">
      <c r="A252" s="168"/>
      <c r="B252" s="168"/>
      <c r="C252" s="168"/>
      <c r="D252" s="168"/>
      <c r="E252" s="168"/>
      <c r="F252" s="168"/>
      <c r="G252" s="168"/>
      <c r="H252" s="168"/>
      <c r="I252" s="168"/>
      <c r="J252" s="168"/>
      <c r="K252" s="168"/>
      <c r="L252" s="168"/>
      <c r="M252" s="168"/>
      <c r="N252" s="168"/>
      <c r="O252" s="168"/>
      <c r="P252" s="168"/>
    </row>
    <row r="253" spans="1:16" ht="15">
      <c r="A253" s="168"/>
      <c r="B253" s="168"/>
      <c r="C253" s="168"/>
      <c r="D253" s="168"/>
      <c r="E253" s="168"/>
      <c r="F253" s="168"/>
      <c r="G253" s="168"/>
      <c r="H253" s="168"/>
      <c r="I253" s="168"/>
      <c r="J253" s="168"/>
      <c r="K253" s="168"/>
      <c r="L253" s="168"/>
      <c r="M253" s="168"/>
      <c r="N253" s="168"/>
      <c r="O253" s="168"/>
      <c r="P253" s="168"/>
    </row>
    <row r="254" spans="1:16" ht="14.25" customHeight="1">
      <c r="A254" s="168"/>
      <c r="B254" s="168"/>
      <c r="C254" s="168"/>
      <c r="D254" s="168"/>
      <c r="E254" s="168"/>
      <c r="F254" s="168"/>
      <c r="G254" s="168"/>
      <c r="H254" s="168"/>
      <c r="I254" s="168"/>
      <c r="J254" s="168"/>
      <c r="K254" s="168"/>
      <c r="L254" s="168"/>
      <c r="M254" s="168"/>
      <c r="N254" s="168"/>
      <c r="O254" s="168"/>
      <c r="P254" s="168"/>
    </row>
    <row r="255" spans="1:16" ht="15">
      <c r="A255" s="142" t="s">
        <v>48</v>
      </c>
      <c r="B255" s="142"/>
      <c r="C255" s="143" t="s">
        <v>496</v>
      </c>
      <c r="D255" s="143"/>
      <c r="E255" s="143"/>
      <c r="F255" s="143"/>
      <c r="G255" s="143"/>
      <c r="H255" s="143"/>
      <c r="I255" s="143"/>
      <c r="J255" s="143"/>
      <c r="K255" s="143"/>
      <c r="L255" s="143"/>
      <c r="M255" s="143"/>
      <c r="N255" s="143"/>
      <c r="O255" s="143"/>
      <c r="P255" s="143"/>
    </row>
    <row r="256" spans="1:16" ht="15">
      <c r="A256" s="163" t="s">
        <v>469</v>
      </c>
      <c r="B256" s="163"/>
      <c r="C256" s="164"/>
      <c r="D256" s="164"/>
      <c r="E256" s="164"/>
      <c r="F256" s="164"/>
      <c r="G256" s="164"/>
      <c r="H256" s="164"/>
      <c r="I256" s="164"/>
      <c r="J256" s="164"/>
      <c r="K256" s="164"/>
      <c r="L256" s="164"/>
      <c r="M256" s="164"/>
      <c r="N256" s="164"/>
      <c r="O256" s="164"/>
      <c r="P256" s="164"/>
    </row>
    <row r="257" spans="1:16" ht="15">
      <c r="A257" s="163"/>
      <c r="B257" s="163"/>
      <c r="C257" s="164"/>
      <c r="D257" s="164"/>
      <c r="E257" s="164"/>
      <c r="F257" s="164"/>
      <c r="G257" s="164"/>
      <c r="H257" s="164"/>
      <c r="I257" s="164"/>
      <c r="J257" s="164"/>
      <c r="K257" s="164"/>
      <c r="L257" s="164"/>
      <c r="M257" s="164"/>
      <c r="N257" s="164"/>
      <c r="O257" s="164"/>
      <c r="P257" s="164"/>
    </row>
    <row r="258" spans="1:16" ht="15.75">
      <c r="A258" s="160" t="s">
        <v>497</v>
      </c>
      <c r="B258" s="160"/>
      <c r="C258" s="160"/>
      <c r="D258" s="160"/>
      <c r="E258" s="160"/>
      <c r="F258" s="148">
        <v>5</v>
      </c>
      <c r="G258" s="149" t="s">
        <v>471</v>
      </c>
      <c r="H258" s="150"/>
      <c r="I258" s="150"/>
      <c r="J258" s="167"/>
      <c r="K258" s="179"/>
      <c r="L258" s="180"/>
      <c r="M258" s="181"/>
      <c r="N258" s="182"/>
      <c r="O258" s="182"/>
      <c r="P258" s="183"/>
    </row>
    <row r="259" spans="1:16" ht="15.75">
      <c r="A259" s="160" t="s">
        <v>490</v>
      </c>
      <c r="B259" s="160"/>
      <c r="C259" s="160"/>
      <c r="D259" s="160"/>
      <c r="E259" s="160"/>
      <c r="F259" s="148">
        <v>0.5</v>
      </c>
      <c r="G259" s="149" t="s">
        <v>471</v>
      </c>
      <c r="H259" s="150"/>
      <c r="I259" s="150"/>
      <c r="J259" s="167"/>
      <c r="K259" s="179"/>
      <c r="L259" s="180"/>
      <c r="M259" s="181"/>
      <c r="N259" s="182"/>
      <c r="O259" s="182"/>
      <c r="P259" s="183"/>
    </row>
    <row r="260" spans="1:16" ht="15.75">
      <c r="A260" s="147" t="s">
        <v>472</v>
      </c>
      <c r="B260" s="147"/>
      <c r="C260" s="147"/>
      <c r="D260" s="147"/>
      <c r="E260" s="147"/>
      <c r="F260" s="148">
        <v>3</v>
      </c>
      <c r="G260" s="149" t="s">
        <v>471</v>
      </c>
      <c r="H260" s="150"/>
      <c r="I260" s="150"/>
      <c r="J260" s="167"/>
      <c r="K260" s="179"/>
      <c r="L260" s="180"/>
      <c r="M260" s="181"/>
      <c r="N260" s="182"/>
      <c r="O260" s="182"/>
      <c r="P260" s="183"/>
    </row>
    <row r="261" spans="1:16" ht="13.5" customHeight="1">
      <c r="A261" s="166"/>
      <c r="B261" s="161"/>
      <c r="C261" s="167"/>
      <c r="D261" s="161"/>
      <c r="E261" s="150"/>
      <c r="F261" s="150"/>
      <c r="G261" s="150"/>
      <c r="H261" s="150"/>
      <c r="I261" s="150"/>
      <c r="J261" s="167"/>
      <c r="K261" s="179"/>
      <c r="L261" s="180"/>
      <c r="M261" s="181"/>
      <c r="N261" s="182"/>
      <c r="O261" s="182"/>
      <c r="P261" s="183"/>
    </row>
    <row r="262" spans="1:16" ht="14.25" customHeight="1">
      <c r="A262" s="151" t="s">
        <v>467</v>
      </c>
      <c r="B262" s="151"/>
      <c r="C262" s="152">
        <f>F260*F259*F258</f>
        <v>7.5</v>
      </c>
      <c r="D262" s="153" t="s">
        <v>498</v>
      </c>
      <c r="E262" s="154"/>
      <c r="F262" s="154"/>
      <c r="G262" s="154"/>
      <c r="H262" s="154"/>
      <c r="I262" s="154"/>
      <c r="J262" s="153"/>
      <c r="K262" s="152"/>
      <c r="L262" s="174"/>
      <c r="M262" s="175"/>
      <c r="N262" s="176"/>
      <c r="O262" s="176"/>
      <c r="P262" s="177"/>
    </row>
    <row r="263" spans="1:16" ht="14.25" customHeight="1">
      <c r="A263" s="165"/>
      <c r="B263" s="165"/>
      <c r="C263" s="165"/>
      <c r="D263" s="165"/>
      <c r="E263" s="165"/>
      <c r="F263" s="165"/>
      <c r="G263" s="165"/>
      <c r="H263" s="165"/>
      <c r="I263" s="165"/>
      <c r="J263" s="165"/>
      <c r="K263" s="165"/>
      <c r="L263" s="165"/>
      <c r="M263" s="165"/>
      <c r="N263" s="165"/>
      <c r="O263" s="165"/>
      <c r="P263" s="165"/>
    </row>
    <row r="264" spans="1:16" ht="14.25" customHeight="1">
      <c r="A264" s="166"/>
      <c r="B264" s="161"/>
      <c r="C264" s="167"/>
      <c r="D264" s="161"/>
      <c r="E264" s="150"/>
      <c r="F264" s="150"/>
      <c r="G264" s="150"/>
      <c r="H264" s="150"/>
      <c r="I264" s="150"/>
      <c r="J264" s="167"/>
      <c r="K264" s="179"/>
      <c r="L264" s="180"/>
      <c r="M264" s="181"/>
      <c r="N264" s="182"/>
      <c r="O264" s="182"/>
      <c r="P264" s="183"/>
    </row>
    <row r="265" spans="1:16" ht="21.75" customHeight="1">
      <c r="A265" s="168"/>
      <c r="B265" s="168"/>
      <c r="C265" s="168"/>
      <c r="D265" s="168"/>
      <c r="E265" s="168"/>
      <c r="F265" s="168"/>
      <c r="G265" s="168"/>
      <c r="H265" s="168"/>
      <c r="I265" s="168"/>
      <c r="J265" s="168"/>
      <c r="K265" s="168"/>
      <c r="L265" s="168"/>
      <c r="M265" s="168"/>
      <c r="N265" s="168"/>
      <c r="O265" s="168"/>
      <c r="P265" s="168"/>
    </row>
    <row r="266" spans="1:16" ht="13.5" customHeight="1">
      <c r="A266" s="187" t="e">
        <f>CUSTOS #REF!</f>
        <v>#NAME?</v>
      </c>
      <c r="B266" s="187"/>
      <c r="C266" s="143" t="e">
        <f>CUSTOS #REF!</f>
        <v>#NAME?</v>
      </c>
      <c r="D266" s="143"/>
      <c r="E266" s="143"/>
      <c r="F266" s="143"/>
      <c r="G266" s="143"/>
      <c r="H266" s="143"/>
      <c r="I266" s="143"/>
      <c r="J266" s="143"/>
      <c r="K266" s="143"/>
      <c r="L266" s="143"/>
      <c r="M266" s="143"/>
      <c r="N266" s="143"/>
      <c r="O266" s="143"/>
      <c r="P266" s="143"/>
    </row>
    <row r="267" spans="1:16" ht="13.5" customHeight="1">
      <c r="A267" s="158" t="s">
        <v>469</v>
      </c>
      <c r="B267" s="158"/>
      <c r="C267" s="188"/>
      <c r="D267" s="188"/>
      <c r="E267" s="188"/>
      <c r="F267" s="188"/>
      <c r="G267" s="188"/>
      <c r="H267" s="188"/>
      <c r="I267" s="188"/>
      <c r="J267" s="188"/>
      <c r="K267" s="188"/>
      <c r="L267" s="188"/>
      <c r="M267" s="188"/>
      <c r="N267" s="188"/>
      <c r="O267" s="188"/>
      <c r="P267" s="188"/>
    </row>
    <row r="268" spans="1:16" ht="13.5" customHeight="1">
      <c r="A268" s="158"/>
      <c r="B268" s="158"/>
      <c r="C268" s="188"/>
      <c r="D268" s="188"/>
      <c r="E268" s="188"/>
      <c r="F268" s="188"/>
      <c r="G268" s="188"/>
      <c r="H268" s="188"/>
      <c r="I268" s="188"/>
      <c r="J268" s="188"/>
      <c r="K268" s="188"/>
      <c r="L268" s="188"/>
      <c r="M268" s="188"/>
      <c r="N268" s="188"/>
      <c r="O268" s="188"/>
      <c r="P268" s="188"/>
    </row>
    <row r="269" spans="1:16" ht="13.5" customHeight="1">
      <c r="A269" s="141"/>
      <c r="B269" s="141"/>
      <c r="C269" s="141"/>
      <c r="D269" s="141"/>
      <c r="E269" s="141"/>
      <c r="F269" s="141"/>
      <c r="G269" s="141"/>
      <c r="H269" s="141"/>
      <c r="I269" s="141"/>
      <c r="J269" s="141"/>
      <c r="K269" s="141"/>
      <c r="L269" s="141"/>
      <c r="M269" s="141"/>
      <c r="N269" s="141"/>
      <c r="O269" s="141"/>
      <c r="P269" s="141"/>
    </row>
    <row r="270" spans="1:16" ht="13.5" customHeight="1">
      <c r="A270" s="160" t="s">
        <v>497</v>
      </c>
      <c r="B270" s="160"/>
      <c r="C270" s="160"/>
      <c r="D270" s="160"/>
      <c r="E270" s="160"/>
      <c r="F270" s="148">
        <v>89</v>
      </c>
      <c r="G270" s="149" t="s">
        <v>471</v>
      </c>
      <c r="H270" s="150"/>
      <c r="I270" s="150"/>
      <c r="J270" s="167"/>
      <c r="K270" s="179"/>
      <c r="L270" s="180"/>
      <c r="M270" s="181"/>
      <c r="N270" s="182"/>
      <c r="O270" s="182"/>
      <c r="P270" s="183"/>
    </row>
    <row r="271" spans="1:16" ht="13.5" customHeight="1">
      <c r="A271" s="160" t="s">
        <v>490</v>
      </c>
      <c r="B271" s="160"/>
      <c r="C271" s="160"/>
      <c r="D271" s="160"/>
      <c r="E271" s="160"/>
      <c r="F271" s="148">
        <v>5</v>
      </c>
      <c r="G271" s="149" t="s">
        <v>474</v>
      </c>
      <c r="H271" s="150"/>
      <c r="I271" s="150"/>
      <c r="J271" s="167"/>
      <c r="K271" s="179"/>
      <c r="L271" s="180"/>
      <c r="M271" s="181"/>
      <c r="N271" s="182"/>
      <c r="O271" s="182"/>
      <c r="P271" s="183"/>
    </row>
    <row r="272" spans="1:16" ht="13.5" customHeight="1">
      <c r="A272" s="147" t="s">
        <v>472</v>
      </c>
      <c r="B272" s="147"/>
      <c r="C272" s="147"/>
      <c r="D272" s="147"/>
      <c r="E272" s="147"/>
      <c r="F272" s="148">
        <v>0.15</v>
      </c>
      <c r="G272" s="149" t="s">
        <v>498</v>
      </c>
      <c r="H272" s="150"/>
      <c r="I272" s="150"/>
      <c r="J272" s="167"/>
      <c r="K272" s="179"/>
      <c r="L272" s="180"/>
      <c r="M272" s="181"/>
      <c r="N272" s="182"/>
      <c r="O272" s="182"/>
      <c r="P272" s="183"/>
    </row>
    <row r="273" spans="1:16" ht="13.5" customHeight="1">
      <c r="A273" s="165"/>
      <c r="B273" s="165"/>
      <c r="C273" s="165"/>
      <c r="D273" s="165"/>
      <c r="E273" s="165"/>
      <c r="F273" s="165"/>
      <c r="G273" s="165"/>
      <c r="H273" s="165"/>
      <c r="I273" s="165"/>
      <c r="J273" s="165"/>
      <c r="K273" s="165"/>
      <c r="L273" s="165"/>
      <c r="M273" s="165"/>
      <c r="N273" s="165"/>
      <c r="O273" s="165"/>
      <c r="P273" s="165"/>
    </row>
    <row r="274" spans="1:16" ht="13.5" customHeight="1">
      <c r="A274" s="151" t="s">
        <v>467</v>
      </c>
      <c r="B274" s="151"/>
      <c r="C274" s="152">
        <f>F272*F271*F270</f>
        <v>66.75</v>
      </c>
      <c r="D274" s="153" t="s">
        <v>499</v>
      </c>
      <c r="E274" s="154"/>
      <c r="F274" s="154"/>
      <c r="G274" s="154"/>
      <c r="H274" s="154"/>
      <c r="I274" s="154"/>
      <c r="J274" s="153"/>
      <c r="K274" s="152"/>
      <c r="L274" s="174"/>
      <c r="M274" s="175"/>
      <c r="N274" s="176"/>
      <c r="O274" s="176"/>
      <c r="P274" s="177"/>
    </row>
    <row r="275" spans="1:16" ht="13.5" customHeight="1">
      <c r="A275" s="165"/>
      <c r="B275" s="165"/>
      <c r="C275" s="165"/>
      <c r="D275" s="165"/>
      <c r="E275" s="165"/>
      <c r="F275" s="165"/>
      <c r="G275" s="165"/>
      <c r="H275" s="165"/>
      <c r="I275" s="165"/>
      <c r="J275" s="165"/>
      <c r="K275" s="165"/>
      <c r="L275" s="165"/>
      <c r="M275" s="165"/>
      <c r="N275" s="165"/>
      <c r="O275" s="165"/>
      <c r="P275" s="165"/>
    </row>
    <row r="276" spans="1:16" ht="13.5" customHeight="1">
      <c r="A276" s="187" t="s">
        <v>61</v>
      </c>
      <c r="B276" s="187"/>
      <c r="C276" s="143" t="s">
        <v>75</v>
      </c>
      <c r="D276" s="143"/>
      <c r="E276" s="143"/>
      <c r="F276" s="143"/>
      <c r="G276" s="143"/>
      <c r="H276" s="143"/>
      <c r="I276" s="143"/>
      <c r="J276" s="143"/>
      <c r="K276" s="143"/>
      <c r="L276" s="143"/>
      <c r="M276" s="143"/>
      <c r="N276" s="143"/>
      <c r="O276" s="143"/>
      <c r="P276" s="143"/>
    </row>
    <row r="277" spans="1:16" ht="13.5" customHeight="1">
      <c r="A277" s="158" t="s">
        <v>469</v>
      </c>
      <c r="B277" s="158"/>
      <c r="C277" s="188"/>
      <c r="D277" s="188"/>
      <c r="E277" s="188"/>
      <c r="F277" s="188"/>
      <c r="G277" s="188"/>
      <c r="H277" s="188"/>
      <c r="I277" s="188"/>
      <c r="J277" s="188"/>
      <c r="K277" s="188"/>
      <c r="L277" s="188"/>
      <c r="M277" s="188"/>
      <c r="N277" s="188"/>
      <c r="O277" s="188"/>
      <c r="P277" s="188"/>
    </row>
    <row r="278" spans="1:16" ht="13.5" customHeight="1">
      <c r="A278" s="158"/>
      <c r="B278" s="158"/>
      <c r="C278" s="188"/>
      <c r="D278" s="188"/>
      <c r="E278" s="188"/>
      <c r="F278" s="188"/>
      <c r="G278" s="188"/>
      <c r="H278" s="188"/>
      <c r="I278" s="188"/>
      <c r="J278" s="188"/>
      <c r="K278" s="188"/>
      <c r="L278" s="188"/>
      <c r="M278" s="188"/>
      <c r="N278" s="188"/>
      <c r="O278" s="188"/>
      <c r="P278" s="188"/>
    </row>
    <row r="279" spans="1:16" ht="13.5" customHeight="1">
      <c r="A279" s="141"/>
      <c r="B279" s="141"/>
      <c r="C279" s="141"/>
      <c r="D279" s="141"/>
      <c r="E279" s="141"/>
      <c r="F279" s="141"/>
      <c r="G279" s="141"/>
      <c r="H279" s="141"/>
      <c r="I279" s="141"/>
      <c r="J279" s="141"/>
      <c r="K279" s="141"/>
      <c r="L279" s="141"/>
      <c r="M279" s="141"/>
      <c r="N279" s="141"/>
      <c r="O279" s="141"/>
      <c r="P279" s="141"/>
    </row>
    <row r="280" spans="1:16" ht="13.5" customHeight="1">
      <c r="A280" s="160" t="s">
        <v>497</v>
      </c>
      <c r="B280" s="160"/>
      <c r="C280" s="160"/>
      <c r="D280" s="160"/>
      <c r="E280" s="160"/>
      <c r="F280" s="148">
        <v>89</v>
      </c>
      <c r="G280" s="149" t="s">
        <v>471</v>
      </c>
      <c r="H280" s="150"/>
      <c r="I280" s="150"/>
      <c r="J280" s="167"/>
      <c r="K280" s="179"/>
      <c r="L280" s="180"/>
      <c r="M280" s="181"/>
      <c r="N280" s="182"/>
      <c r="O280" s="182"/>
      <c r="P280" s="183"/>
    </row>
    <row r="281" spans="1:16" ht="13.5" customHeight="1">
      <c r="A281" s="160" t="s">
        <v>490</v>
      </c>
      <c r="B281" s="160"/>
      <c r="C281" s="160"/>
      <c r="D281" s="160"/>
      <c r="E281" s="160"/>
      <c r="F281" s="148">
        <v>5</v>
      </c>
      <c r="G281" s="149" t="s">
        <v>474</v>
      </c>
      <c r="H281" s="150"/>
      <c r="I281" s="150"/>
      <c r="J281" s="167"/>
      <c r="K281" s="179"/>
      <c r="L281" s="180"/>
      <c r="M281" s="181"/>
      <c r="N281" s="182"/>
      <c r="O281" s="182"/>
      <c r="P281" s="183"/>
    </row>
    <row r="282" spans="1:16" ht="13.5" customHeight="1">
      <c r="A282" s="147" t="s">
        <v>472</v>
      </c>
      <c r="B282" s="147"/>
      <c r="C282" s="147"/>
      <c r="D282" s="147"/>
      <c r="E282" s="147"/>
      <c r="F282" s="148">
        <v>0.15</v>
      </c>
      <c r="G282" s="149" t="s">
        <v>498</v>
      </c>
      <c r="H282" s="150"/>
      <c r="I282" s="150"/>
      <c r="J282" s="167"/>
      <c r="K282" s="179"/>
      <c r="L282" s="180"/>
      <c r="M282" s="181"/>
      <c r="N282" s="182"/>
      <c r="O282" s="182"/>
      <c r="P282" s="183"/>
    </row>
    <row r="283" spans="1:16" ht="13.5" customHeight="1">
      <c r="A283" s="165"/>
      <c r="B283" s="165"/>
      <c r="C283" s="165"/>
      <c r="D283" s="165"/>
      <c r="E283" s="165"/>
      <c r="F283" s="165"/>
      <c r="G283" s="165"/>
      <c r="H283" s="165"/>
      <c r="I283" s="165"/>
      <c r="J283" s="165"/>
      <c r="K283" s="165"/>
      <c r="L283" s="165"/>
      <c r="M283" s="165"/>
      <c r="N283" s="165"/>
      <c r="O283" s="165"/>
      <c r="P283" s="165"/>
    </row>
    <row r="284" spans="1:16" ht="13.5" customHeight="1">
      <c r="A284" s="151" t="s">
        <v>467</v>
      </c>
      <c r="B284" s="151"/>
      <c r="C284" s="152">
        <f>F282*F281*F280</f>
        <v>66.75</v>
      </c>
      <c r="D284" s="153" t="s">
        <v>499</v>
      </c>
      <c r="E284" s="154"/>
      <c r="F284" s="154"/>
      <c r="G284" s="154"/>
      <c r="H284" s="154"/>
      <c r="I284" s="154"/>
      <c r="J284" s="153"/>
      <c r="K284" s="152"/>
      <c r="L284" s="174"/>
      <c r="M284" s="175"/>
      <c r="N284" s="176"/>
      <c r="O284" s="176"/>
      <c r="P284" s="177"/>
    </row>
    <row r="285" spans="1:16" ht="13.5" customHeight="1">
      <c r="A285" s="187"/>
      <c r="B285" s="187"/>
      <c r="C285" s="189"/>
      <c r="D285" s="189"/>
      <c r="E285" s="189"/>
      <c r="F285" s="189"/>
      <c r="G285" s="189"/>
      <c r="H285" s="189"/>
      <c r="I285" s="189"/>
      <c r="J285" s="189"/>
      <c r="K285" s="189"/>
      <c r="L285" s="189"/>
      <c r="M285" s="189"/>
      <c r="N285" s="189"/>
      <c r="O285" s="189"/>
      <c r="P285" s="189"/>
    </row>
    <row r="286" spans="1:16" ht="13.5" customHeight="1">
      <c r="A286" s="187" t="s">
        <v>64</v>
      </c>
      <c r="B286" s="187"/>
      <c r="C286" s="143" t="s">
        <v>500</v>
      </c>
      <c r="D286" s="143"/>
      <c r="E286" s="143"/>
      <c r="F286" s="143"/>
      <c r="G286" s="143"/>
      <c r="H286" s="143"/>
      <c r="I286" s="143"/>
      <c r="J286" s="143"/>
      <c r="K286" s="143"/>
      <c r="L286" s="143"/>
      <c r="M286" s="143"/>
      <c r="N286" s="143"/>
      <c r="O286" s="143"/>
      <c r="P286" s="143"/>
    </row>
    <row r="287" spans="1:16" ht="13.5" customHeight="1">
      <c r="A287" s="158" t="s">
        <v>469</v>
      </c>
      <c r="B287" s="158"/>
      <c r="C287" s="188"/>
      <c r="D287" s="188"/>
      <c r="E287" s="188"/>
      <c r="F287" s="188"/>
      <c r="G287" s="188"/>
      <c r="H287" s="188"/>
      <c r="I287" s="188"/>
      <c r="J287" s="188"/>
      <c r="K287" s="188"/>
      <c r="L287" s="188"/>
      <c r="M287" s="188"/>
      <c r="N287" s="188"/>
      <c r="O287" s="188"/>
      <c r="P287" s="188"/>
    </row>
    <row r="288" spans="1:16" ht="13.5" customHeight="1">
      <c r="A288" s="158"/>
      <c r="B288" s="158"/>
      <c r="C288" s="188"/>
      <c r="D288" s="188"/>
      <c r="E288" s="188"/>
      <c r="F288" s="188"/>
      <c r="G288" s="188"/>
      <c r="H288" s="188"/>
      <c r="I288" s="188"/>
      <c r="J288" s="188"/>
      <c r="K288" s="188"/>
      <c r="L288" s="188"/>
      <c r="M288" s="188"/>
      <c r="N288" s="188"/>
      <c r="O288" s="188"/>
      <c r="P288" s="188"/>
    </row>
    <row r="289" spans="1:16" ht="13.5" customHeight="1">
      <c r="A289" s="141"/>
      <c r="B289" s="141"/>
      <c r="C289" s="141"/>
      <c r="D289" s="141"/>
      <c r="E289" s="141"/>
      <c r="F289" s="141"/>
      <c r="G289" s="141"/>
      <c r="H289" s="141"/>
      <c r="I289" s="141"/>
      <c r="J289" s="141"/>
      <c r="K289" s="141"/>
      <c r="L289" s="141"/>
      <c r="M289" s="141"/>
      <c r="N289" s="141"/>
      <c r="O289" s="141"/>
      <c r="P289" s="141"/>
    </row>
    <row r="290" spans="1:16" ht="13.5" customHeight="1">
      <c r="A290" s="160" t="s">
        <v>497</v>
      </c>
      <c r="B290" s="160"/>
      <c r="C290" s="160"/>
      <c r="D290" s="160"/>
      <c r="E290" s="160"/>
      <c r="F290" s="148">
        <v>89</v>
      </c>
      <c r="G290" s="149" t="s">
        <v>471</v>
      </c>
      <c r="H290" s="150"/>
      <c r="I290" s="150"/>
      <c r="J290" s="167"/>
      <c r="K290" s="179"/>
      <c r="L290" s="180"/>
      <c r="M290" s="181"/>
      <c r="N290" s="182"/>
      <c r="O290" s="182"/>
      <c r="P290" s="183"/>
    </row>
    <row r="291" spans="1:16" ht="13.5" customHeight="1">
      <c r="A291" s="160" t="s">
        <v>490</v>
      </c>
      <c r="B291" s="160"/>
      <c r="C291" s="160"/>
      <c r="D291" s="160"/>
      <c r="E291" s="160"/>
      <c r="F291" s="148">
        <v>5</v>
      </c>
      <c r="G291" s="149" t="s">
        <v>474</v>
      </c>
      <c r="H291" s="150"/>
      <c r="I291" s="150"/>
      <c r="J291" s="167"/>
      <c r="K291" s="179"/>
      <c r="L291" s="180"/>
      <c r="M291" s="181"/>
      <c r="N291" s="182"/>
      <c r="O291" s="182"/>
      <c r="P291" s="183"/>
    </row>
    <row r="292" spans="1:16" ht="13.5" customHeight="1">
      <c r="A292" s="147" t="s">
        <v>472</v>
      </c>
      <c r="B292" s="147"/>
      <c r="C292" s="147"/>
      <c r="D292" s="147"/>
      <c r="E292" s="147"/>
      <c r="F292" s="148">
        <v>0.15</v>
      </c>
      <c r="G292" s="149" t="s">
        <v>498</v>
      </c>
      <c r="H292" s="150"/>
      <c r="I292" s="150"/>
      <c r="J292" s="167"/>
      <c r="K292" s="179"/>
      <c r="L292" s="180"/>
      <c r="M292" s="181"/>
      <c r="N292" s="182"/>
      <c r="O292" s="182"/>
      <c r="P292" s="183"/>
    </row>
    <row r="293" spans="1:16" ht="13.5" customHeight="1">
      <c r="A293" s="165"/>
      <c r="B293" s="165"/>
      <c r="C293" s="165"/>
      <c r="D293" s="165"/>
      <c r="E293" s="165"/>
      <c r="F293" s="165"/>
      <c r="G293" s="165"/>
      <c r="H293" s="165"/>
      <c r="I293" s="165"/>
      <c r="J293" s="165"/>
      <c r="K293" s="165"/>
      <c r="L293" s="165"/>
      <c r="M293" s="165"/>
      <c r="N293" s="165"/>
      <c r="O293" s="165"/>
      <c r="P293" s="165"/>
    </row>
    <row r="294" spans="1:16" ht="13.5" customHeight="1">
      <c r="A294" s="151" t="s">
        <v>467</v>
      </c>
      <c r="B294" s="151"/>
      <c r="C294" s="152">
        <f>F292*F291*F290</f>
        <v>66.75</v>
      </c>
      <c r="D294" s="153" t="s">
        <v>499</v>
      </c>
      <c r="E294" s="154"/>
      <c r="F294" s="154"/>
      <c r="G294" s="154"/>
      <c r="H294" s="154"/>
      <c r="I294" s="154"/>
      <c r="J294" s="153"/>
      <c r="K294" s="152"/>
      <c r="L294" s="174"/>
      <c r="M294" s="175"/>
      <c r="N294" s="176"/>
      <c r="O294" s="176"/>
      <c r="P294" s="177"/>
    </row>
    <row r="295" spans="1:133" s="128" customFormat="1" ht="15.75">
      <c r="A295" s="151"/>
      <c r="B295" s="190"/>
      <c r="C295" s="152"/>
      <c r="D295" s="153"/>
      <c r="E295" s="154"/>
      <c r="F295" s="154"/>
      <c r="G295" s="154"/>
      <c r="H295" s="154"/>
      <c r="I295" s="154"/>
      <c r="J295" s="153"/>
      <c r="K295" s="152"/>
      <c r="L295" s="174"/>
      <c r="M295" s="175"/>
      <c r="N295" s="176"/>
      <c r="O295" s="176"/>
      <c r="P295" s="177"/>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c r="AS295" s="184"/>
      <c r="AT295" s="184"/>
      <c r="AU295" s="184"/>
      <c r="AV295" s="184"/>
      <c r="AW295" s="184"/>
      <c r="AX295" s="184"/>
      <c r="AY295" s="184"/>
      <c r="AZ295" s="184"/>
      <c r="BA295" s="184"/>
      <c r="BB295" s="184"/>
      <c r="BC295" s="184"/>
      <c r="BD295" s="184"/>
      <c r="BE295" s="184"/>
      <c r="BF295" s="184"/>
      <c r="BG295" s="184"/>
      <c r="BH295" s="184"/>
      <c r="BI295" s="184"/>
      <c r="BJ295" s="184"/>
      <c r="BK295" s="184"/>
      <c r="BL295" s="184"/>
      <c r="BM295" s="184"/>
      <c r="BN295" s="184"/>
      <c r="BO295" s="184"/>
      <c r="BP295" s="184"/>
      <c r="BQ295" s="184"/>
      <c r="BR295" s="184"/>
      <c r="BS295" s="184"/>
      <c r="BT295" s="184"/>
      <c r="BU295" s="184"/>
      <c r="BV295" s="184"/>
      <c r="BW295" s="184"/>
      <c r="BX295" s="184"/>
      <c r="BY295" s="184"/>
      <c r="BZ295" s="184"/>
      <c r="CA295" s="184"/>
      <c r="CB295" s="184"/>
      <c r="CC295" s="184"/>
      <c r="CD295" s="184"/>
      <c r="CE295" s="184"/>
      <c r="CF295" s="184"/>
      <c r="CG295" s="184"/>
      <c r="CH295" s="184"/>
      <c r="CI295" s="184"/>
      <c r="CJ295" s="184"/>
      <c r="CK295" s="184"/>
      <c r="CL295" s="184"/>
      <c r="CM295" s="184"/>
      <c r="CN295" s="184"/>
      <c r="CO295" s="184"/>
      <c r="CP295" s="184"/>
      <c r="CQ295" s="184"/>
      <c r="CR295" s="184"/>
      <c r="CS295" s="184"/>
      <c r="CT295" s="184"/>
      <c r="CU295" s="184"/>
      <c r="CV295" s="184"/>
      <c r="CW295" s="184"/>
      <c r="CX295" s="184"/>
      <c r="CY295" s="184"/>
      <c r="CZ295" s="184"/>
      <c r="DA295" s="184"/>
      <c r="DB295" s="184"/>
      <c r="DC295" s="184"/>
      <c r="DD295" s="184"/>
      <c r="DE295" s="184"/>
      <c r="DF295" s="184"/>
      <c r="DG295" s="184"/>
      <c r="DH295" s="184"/>
      <c r="DI295" s="184"/>
      <c r="DJ295" s="184"/>
      <c r="DK295" s="184"/>
      <c r="DL295" s="184"/>
      <c r="DM295" s="184"/>
      <c r="DN295" s="184"/>
      <c r="DO295" s="184"/>
      <c r="DP295" s="184"/>
      <c r="DQ295" s="184"/>
      <c r="DR295" s="184"/>
      <c r="DS295" s="184"/>
      <c r="DT295" s="184"/>
      <c r="DU295" s="184"/>
      <c r="DV295" s="184"/>
      <c r="DW295" s="184"/>
      <c r="DX295" s="184"/>
      <c r="DY295" s="184"/>
      <c r="DZ295" s="184"/>
      <c r="EA295" s="184"/>
      <c r="EB295" s="184"/>
      <c r="EC295" s="184"/>
    </row>
    <row r="296" spans="1:16" ht="14.25" customHeight="1">
      <c r="A296" s="146"/>
      <c r="B296" s="146"/>
      <c r="C296" s="146"/>
      <c r="D296" s="146"/>
      <c r="E296" s="146"/>
      <c r="F296" s="146"/>
      <c r="G296" s="146"/>
      <c r="H296" s="146"/>
      <c r="I296" s="146"/>
      <c r="J296" s="146"/>
      <c r="K296" s="146"/>
      <c r="L296" s="146"/>
      <c r="M296" s="146"/>
      <c r="N296" s="146"/>
      <c r="O296" s="146"/>
      <c r="P296" s="146"/>
    </row>
    <row r="297" spans="1:16" ht="13.5" customHeight="1">
      <c r="A297" s="187" t="s">
        <v>81</v>
      </c>
      <c r="B297" s="187"/>
      <c r="C297" s="143" t="s">
        <v>501</v>
      </c>
      <c r="D297" s="143"/>
      <c r="E297" s="143"/>
      <c r="F297" s="143"/>
      <c r="G297" s="143"/>
      <c r="H297" s="143"/>
      <c r="I297" s="143"/>
      <c r="J297" s="143"/>
      <c r="K297" s="143"/>
      <c r="L297" s="143"/>
      <c r="M297" s="143"/>
      <c r="N297" s="143"/>
      <c r="O297" s="143"/>
      <c r="P297" s="143"/>
    </row>
    <row r="298" spans="1:133" s="128" customFormat="1" ht="12.75">
      <c r="A298" s="158" t="s">
        <v>469</v>
      </c>
      <c r="B298" s="158"/>
      <c r="C298" s="188"/>
      <c r="D298" s="188"/>
      <c r="E298" s="188"/>
      <c r="F298" s="188"/>
      <c r="G298" s="188"/>
      <c r="H298" s="188"/>
      <c r="I298" s="188"/>
      <c r="J298" s="188"/>
      <c r="K298" s="188"/>
      <c r="L298" s="188"/>
      <c r="M298" s="188"/>
      <c r="N298" s="188"/>
      <c r="O298" s="188"/>
      <c r="P298" s="188"/>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c r="AS298" s="184"/>
      <c r="AT298" s="184"/>
      <c r="AU298" s="184"/>
      <c r="AV298" s="184"/>
      <c r="AW298" s="184"/>
      <c r="AX298" s="184"/>
      <c r="AY298" s="184"/>
      <c r="AZ298" s="184"/>
      <c r="BA298" s="184"/>
      <c r="BB298" s="184"/>
      <c r="BC298" s="184"/>
      <c r="BD298" s="184"/>
      <c r="BE298" s="184"/>
      <c r="BF298" s="184"/>
      <c r="BG298" s="184"/>
      <c r="BH298" s="184"/>
      <c r="BI298" s="184"/>
      <c r="BJ298" s="184"/>
      <c r="BK298" s="184"/>
      <c r="BL298" s="184"/>
      <c r="BM298" s="184"/>
      <c r="BN298" s="184"/>
      <c r="BO298" s="184"/>
      <c r="BP298" s="184"/>
      <c r="BQ298" s="184"/>
      <c r="BR298" s="184"/>
      <c r="BS298" s="184"/>
      <c r="BT298" s="184"/>
      <c r="BU298" s="184"/>
      <c r="BV298" s="184"/>
      <c r="BW298" s="184"/>
      <c r="BX298" s="184"/>
      <c r="BY298" s="184"/>
      <c r="BZ298" s="184"/>
      <c r="CA298" s="184"/>
      <c r="CB298" s="184"/>
      <c r="CC298" s="184"/>
      <c r="CD298" s="184"/>
      <c r="CE298" s="184"/>
      <c r="CF298" s="184"/>
      <c r="CG298" s="184"/>
      <c r="CH298" s="184"/>
      <c r="CI298" s="184"/>
      <c r="CJ298" s="184"/>
      <c r="CK298" s="184"/>
      <c r="CL298" s="184"/>
      <c r="CM298" s="184"/>
      <c r="CN298" s="184"/>
      <c r="CO298" s="184"/>
      <c r="CP298" s="184"/>
      <c r="CQ298" s="184"/>
      <c r="CR298" s="184"/>
      <c r="CS298" s="184"/>
      <c r="CT298" s="184"/>
      <c r="CU298" s="184"/>
      <c r="CV298" s="184"/>
      <c r="CW298" s="184"/>
      <c r="CX298" s="184"/>
      <c r="CY298" s="184"/>
      <c r="CZ298" s="184"/>
      <c r="DA298" s="184"/>
      <c r="DB298" s="184"/>
      <c r="DC298" s="184"/>
      <c r="DD298" s="184"/>
      <c r="DE298" s="184"/>
      <c r="DF298" s="184"/>
      <c r="DG298" s="184"/>
      <c r="DH298" s="184"/>
      <c r="DI298" s="184"/>
      <c r="DJ298" s="184"/>
      <c r="DK298" s="184"/>
      <c r="DL298" s="184"/>
      <c r="DM298" s="184"/>
      <c r="DN298" s="184"/>
      <c r="DO298" s="184"/>
      <c r="DP298" s="184"/>
      <c r="DQ298" s="184"/>
      <c r="DR298" s="184"/>
      <c r="DS298" s="184"/>
      <c r="DT298" s="184"/>
      <c r="DU298" s="184"/>
      <c r="DV298" s="184"/>
      <c r="DW298" s="184"/>
      <c r="DX298" s="184"/>
      <c r="DY298" s="184"/>
      <c r="DZ298" s="184"/>
      <c r="EA298" s="184"/>
      <c r="EB298" s="184"/>
      <c r="EC298" s="184"/>
    </row>
    <row r="299" spans="1:16" ht="15">
      <c r="A299" s="158"/>
      <c r="B299" s="158"/>
      <c r="C299" s="188"/>
      <c r="D299" s="188"/>
      <c r="E299" s="188"/>
      <c r="F299" s="188"/>
      <c r="G299" s="188"/>
      <c r="H299" s="188"/>
      <c r="I299" s="188"/>
      <c r="J299" s="188"/>
      <c r="K299" s="188"/>
      <c r="L299" s="188"/>
      <c r="M299" s="188"/>
      <c r="N299" s="188"/>
      <c r="O299" s="188"/>
      <c r="P299" s="188"/>
    </row>
    <row r="300" spans="1:133" s="128" customFormat="1" ht="13.5">
      <c r="A300" s="141"/>
      <c r="B300" s="141"/>
      <c r="C300" s="141"/>
      <c r="D300" s="141"/>
      <c r="E300" s="141"/>
      <c r="F300" s="141"/>
      <c r="G300" s="141"/>
      <c r="H300" s="141"/>
      <c r="I300" s="141"/>
      <c r="J300" s="141"/>
      <c r="K300" s="141"/>
      <c r="L300" s="141"/>
      <c r="M300" s="141"/>
      <c r="N300" s="141"/>
      <c r="O300" s="141"/>
      <c r="P300" s="141"/>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c r="AS300" s="184"/>
      <c r="AT300" s="184"/>
      <c r="AU300" s="184"/>
      <c r="AV300" s="184"/>
      <c r="AW300" s="184"/>
      <c r="AX300" s="184"/>
      <c r="AY300" s="184"/>
      <c r="AZ300" s="184"/>
      <c r="BA300" s="184"/>
      <c r="BB300" s="184"/>
      <c r="BC300" s="184"/>
      <c r="BD300" s="184"/>
      <c r="BE300" s="184"/>
      <c r="BF300" s="184"/>
      <c r="BG300" s="184"/>
      <c r="BH300" s="184"/>
      <c r="BI300" s="184"/>
      <c r="BJ300" s="184"/>
      <c r="BK300" s="184"/>
      <c r="BL300" s="184"/>
      <c r="BM300" s="184"/>
      <c r="BN300" s="184"/>
      <c r="BO300" s="184"/>
      <c r="BP300" s="184"/>
      <c r="BQ300" s="184"/>
      <c r="BR300" s="184"/>
      <c r="BS300" s="184"/>
      <c r="BT300" s="184"/>
      <c r="BU300" s="184"/>
      <c r="BV300" s="184"/>
      <c r="BW300" s="184"/>
      <c r="BX300" s="184"/>
      <c r="BY300" s="184"/>
      <c r="BZ300" s="184"/>
      <c r="CA300" s="184"/>
      <c r="CB300" s="184"/>
      <c r="CC300" s="184"/>
      <c r="CD300" s="184"/>
      <c r="CE300" s="184"/>
      <c r="CF300" s="184"/>
      <c r="CG300" s="184"/>
      <c r="CH300" s="184"/>
      <c r="CI300" s="184"/>
      <c r="CJ300" s="184"/>
      <c r="CK300" s="184"/>
      <c r="CL300" s="184"/>
      <c r="CM300" s="184"/>
      <c r="CN300" s="184"/>
      <c r="CO300" s="184"/>
      <c r="CP300" s="184"/>
      <c r="CQ300" s="184"/>
      <c r="CR300" s="184"/>
      <c r="CS300" s="184"/>
      <c r="CT300" s="184"/>
      <c r="CU300" s="184"/>
      <c r="CV300" s="184"/>
      <c r="CW300" s="184"/>
      <c r="CX300" s="184"/>
      <c r="CY300" s="184"/>
      <c r="CZ300" s="184"/>
      <c r="DA300" s="184"/>
      <c r="DB300" s="184"/>
      <c r="DC300" s="184"/>
      <c r="DD300" s="184"/>
      <c r="DE300" s="184"/>
      <c r="DF300" s="184"/>
      <c r="DG300" s="184"/>
      <c r="DH300" s="184"/>
      <c r="DI300" s="184"/>
      <c r="DJ300" s="184"/>
      <c r="DK300" s="184"/>
      <c r="DL300" s="184"/>
      <c r="DM300" s="184"/>
      <c r="DN300" s="184"/>
      <c r="DO300" s="184"/>
      <c r="DP300" s="184"/>
      <c r="DQ300" s="184"/>
      <c r="DR300" s="184"/>
      <c r="DS300" s="184"/>
      <c r="DT300" s="184"/>
      <c r="DU300" s="184"/>
      <c r="DV300" s="184"/>
      <c r="DW300" s="184"/>
      <c r="DX300" s="184"/>
      <c r="DY300" s="184"/>
      <c r="DZ300" s="184"/>
      <c r="EA300" s="184"/>
      <c r="EB300" s="184"/>
      <c r="EC300" s="184"/>
    </row>
    <row r="301" spans="1:16" ht="13.5" customHeight="1">
      <c r="A301" s="160" t="s">
        <v>502</v>
      </c>
      <c r="B301" s="160"/>
      <c r="C301" s="160"/>
      <c r="D301" s="160"/>
      <c r="E301" s="160"/>
      <c r="F301" s="148">
        <v>25</v>
      </c>
      <c r="G301" s="149" t="s">
        <v>471</v>
      </c>
      <c r="H301" s="150"/>
      <c r="I301" s="150"/>
      <c r="J301" s="167"/>
      <c r="K301" s="179"/>
      <c r="L301" s="180"/>
      <c r="M301" s="181"/>
      <c r="N301" s="182"/>
      <c r="O301" s="182"/>
      <c r="P301" s="183"/>
    </row>
    <row r="302" spans="1:16" ht="14.25" customHeight="1">
      <c r="A302" s="191"/>
      <c r="B302" s="191"/>
      <c r="C302" s="191"/>
      <c r="D302" s="191"/>
      <c r="E302" s="191"/>
      <c r="F302" s="191"/>
      <c r="G302" s="191"/>
      <c r="H302" s="191"/>
      <c r="I302" s="191"/>
      <c r="J302" s="191"/>
      <c r="K302" s="191"/>
      <c r="L302" s="191"/>
      <c r="M302" s="191"/>
      <c r="N302" s="191"/>
      <c r="O302" s="191"/>
      <c r="P302" s="191"/>
    </row>
    <row r="303" spans="1:16" ht="14.25" customHeight="1">
      <c r="A303" s="151" t="s">
        <v>467</v>
      </c>
      <c r="B303" s="151"/>
      <c r="C303" s="152">
        <v>5</v>
      </c>
      <c r="D303" s="153" t="s">
        <v>471</v>
      </c>
      <c r="E303" s="154"/>
      <c r="F303" s="154"/>
      <c r="G303" s="154"/>
      <c r="H303" s="154"/>
      <c r="I303" s="154"/>
      <c r="J303" s="153"/>
      <c r="K303" s="152"/>
      <c r="L303" s="174"/>
      <c r="M303" s="175"/>
      <c r="N303" s="176"/>
      <c r="O303" s="176"/>
      <c r="P303" s="177"/>
    </row>
    <row r="304" spans="1:16" ht="14.25" customHeight="1">
      <c r="A304" s="168"/>
      <c r="B304" s="168"/>
      <c r="C304" s="168"/>
      <c r="D304" s="168"/>
      <c r="E304" s="168"/>
      <c r="F304" s="168"/>
      <c r="G304" s="168"/>
      <c r="H304" s="168"/>
      <c r="I304" s="168"/>
      <c r="J304" s="168"/>
      <c r="K304" s="168"/>
      <c r="L304" s="168"/>
      <c r="M304" s="168"/>
      <c r="N304" s="168"/>
      <c r="O304" s="168"/>
      <c r="P304" s="168"/>
    </row>
    <row r="305" spans="1:16" ht="14.25" customHeight="1">
      <c r="A305" s="187" t="s">
        <v>84</v>
      </c>
      <c r="B305" s="187"/>
      <c r="C305" s="143" t="s">
        <v>503</v>
      </c>
      <c r="D305" s="143"/>
      <c r="E305" s="143"/>
      <c r="F305" s="143"/>
      <c r="G305" s="143"/>
      <c r="H305" s="143"/>
      <c r="I305" s="143"/>
      <c r="J305" s="143"/>
      <c r="K305" s="143"/>
      <c r="L305" s="143"/>
      <c r="M305" s="143"/>
      <c r="N305" s="143"/>
      <c r="O305" s="143"/>
      <c r="P305" s="143"/>
    </row>
    <row r="306" spans="1:16" ht="14.25" customHeight="1">
      <c r="A306" s="158" t="s">
        <v>469</v>
      </c>
      <c r="B306" s="158"/>
      <c r="C306" s="188"/>
      <c r="D306" s="188"/>
      <c r="E306" s="188"/>
      <c r="F306" s="188"/>
      <c r="G306" s="188"/>
      <c r="H306" s="188"/>
      <c r="I306" s="188"/>
      <c r="J306" s="188"/>
      <c r="K306" s="188"/>
      <c r="L306" s="188"/>
      <c r="M306" s="188"/>
      <c r="N306" s="188"/>
      <c r="O306" s="188"/>
      <c r="P306" s="188"/>
    </row>
    <row r="307" spans="1:16" ht="14.25" customHeight="1">
      <c r="A307" s="158"/>
      <c r="B307" s="158"/>
      <c r="C307" s="188"/>
      <c r="D307" s="188"/>
      <c r="E307" s="188"/>
      <c r="F307" s="188"/>
      <c r="G307" s="188"/>
      <c r="H307" s="188"/>
      <c r="I307" s="188"/>
      <c r="J307" s="188"/>
      <c r="K307" s="188"/>
      <c r="L307" s="188"/>
      <c r="M307" s="188"/>
      <c r="N307" s="188"/>
      <c r="O307" s="188"/>
      <c r="P307" s="188"/>
    </row>
    <row r="308" spans="1:16" ht="14.25" customHeight="1">
      <c r="A308" s="141"/>
      <c r="B308" s="141"/>
      <c r="C308" s="141"/>
      <c r="D308" s="141"/>
      <c r="E308" s="141"/>
      <c r="F308" s="141"/>
      <c r="G308" s="141"/>
      <c r="H308" s="141"/>
      <c r="I308" s="141"/>
      <c r="J308" s="141"/>
      <c r="K308" s="141"/>
      <c r="L308" s="141"/>
      <c r="M308" s="141"/>
      <c r="N308" s="141"/>
      <c r="O308" s="141"/>
      <c r="P308" s="141"/>
    </row>
    <row r="309" spans="1:16" ht="14.25" customHeight="1">
      <c r="A309" s="160" t="s">
        <v>477</v>
      </c>
      <c r="B309" s="160"/>
      <c r="C309" s="160"/>
      <c r="D309" s="160"/>
      <c r="E309" s="160"/>
      <c r="F309" s="148">
        <v>3</v>
      </c>
      <c r="G309" s="149" t="s">
        <v>479</v>
      </c>
      <c r="H309" s="150"/>
      <c r="I309" s="150"/>
      <c r="J309" s="167"/>
      <c r="K309" s="179"/>
      <c r="L309" s="180"/>
      <c r="M309" s="181"/>
      <c r="N309" s="182"/>
      <c r="O309" s="182"/>
      <c r="P309" s="183"/>
    </row>
    <row r="310" spans="1:16" ht="14.25" customHeight="1">
      <c r="A310" s="191"/>
      <c r="B310" s="191"/>
      <c r="C310" s="191"/>
      <c r="D310" s="191"/>
      <c r="E310" s="191"/>
      <c r="F310" s="191"/>
      <c r="G310" s="191"/>
      <c r="H310" s="191"/>
      <c r="I310" s="191"/>
      <c r="J310" s="191"/>
      <c r="K310" s="191"/>
      <c r="L310" s="191"/>
      <c r="M310" s="191"/>
      <c r="N310" s="191"/>
      <c r="O310" s="191"/>
      <c r="P310" s="191"/>
    </row>
    <row r="311" spans="1:16" ht="14.25" customHeight="1">
      <c r="A311" s="151" t="s">
        <v>467</v>
      </c>
      <c r="B311" s="151"/>
      <c r="C311" s="152">
        <v>2</v>
      </c>
      <c r="D311" s="153" t="s">
        <v>504</v>
      </c>
      <c r="E311" s="154"/>
      <c r="F311" s="154"/>
      <c r="G311" s="154"/>
      <c r="H311" s="154"/>
      <c r="I311" s="154"/>
      <c r="J311" s="153"/>
      <c r="K311" s="152"/>
      <c r="L311" s="174"/>
      <c r="M311" s="175"/>
      <c r="N311" s="176"/>
      <c r="O311" s="176"/>
      <c r="P311" s="177"/>
    </row>
    <row r="312" spans="1:16" ht="14.25" customHeight="1">
      <c r="A312" s="168"/>
      <c r="B312" s="168"/>
      <c r="C312" s="168"/>
      <c r="D312" s="168"/>
      <c r="E312" s="168"/>
      <c r="F312" s="168"/>
      <c r="G312" s="168"/>
      <c r="H312" s="168"/>
      <c r="I312" s="168"/>
      <c r="J312" s="168"/>
      <c r="K312" s="168"/>
      <c r="L312" s="168"/>
      <c r="M312" s="168"/>
      <c r="N312" s="168"/>
      <c r="O312" s="168"/>
      <c r="P312" s="168"/>
    </row>
    <row r="313" spans="1:133" s="128" customFormat="1" ht="12.75">
      <c r="A313" s="187" t="s">
        <v>87</v>
      </c>
      <c r="B313" s="187"/>
      <c r="C313" s="143" t="s">
        <v>505</v>
      </c>
      <c r="D313" s="143"/>
      <c r="E313" s="143"/>
      <c r="F313" s="143"/>
      <c r="G313" s="143"/>
      <c r="H313" s="143"/>
      <c r="I313" s="143"/>
      <c r="J313" s="143"/>
      <c r="K313" s="143"/>
      <c r="L313" s="143"/>
      <c r="M313" s="143"/>
      <c r="N313" s="143"/>
      <c r="O313" s="143"/>
      <c r="P313" s="143"/>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c r="AS313" s="184"/>
      <c r="AT313" s="184"/>
      <c r="AU313" s="184"/>
      <c r="AV313" s="184"/>
      <c r="AW313" s="184"/>
      <c r="AX313" s="184"/>
      <c r="AY313" s="184"/>
      <c r="AZ313" s="184"/>
      <c r="BA313" s="184"/>
      <c r="BB313" s="184"/>
      <c r="BC313" s="184"/>
      <c r="BD313" s="184"/>
      <c r="BE313" s="184"/>
      <c r="BF313" s="184"/>
      <c r="BG313" s="184"/>
      <c r="BH313" s="184"/>
      <c r="BI313" s="184"/>
      <c r="BJ313" s="184"/>
      <c r="BK313" s="184"/>
      <c r="BL313" s="184"/>
      <c r="BM313" s="184"/>
      <c r="BN313" s="184"/>
      <c r="BO313" s="184"/>
      <c r="BP313" s="184"/>
      <c r="BQ313" s="184"/>
      <c r="BR313" s="184"/>
      <c r="BS313" s="184"/>
      <c r="BT313" s="184"/>
      <c r="BU313" s="184"/>
      <c r="BV313" s="184"/>
      <c r="BW313" s="184"/>
      <c r="BX313" s="184"/>
      <c r="BY313" s="184"/>
      <c r="BZ313" s="184"/>
      <c r="CA313" s="184"/>
      <c r="CB313" s="184"/>
      <c r="CC313" s="184"/>
      <c r="CD313" s="184"/>
      <c r="CE313" s="184"/>
      <c r="CF313" s="184"/>
      <c r="CG313" s="184"/>
      <c r="CH313" s="184"/>
      <c r="CI313" s="184"/>
      <c r="CJ313" s="184"/>
      <c r="CK313" s="184"/>
      <c r="CL313" s="184"/>
      <c r="CM313" s="184"/>
      <c r="CN313" s="184"/>
      <c r="CO313" s="184"/>
      <c r="CP313" s="184"/>
      <c r="CQ313" s="184"/>
      <c r="CR313" s="184"/>
      <c r="CS313" s="184"/>
      <c r="CT313" s="184"/>
      <c r="CU313" s="184"/>
      <c r="CV313" s="184"/>
      <c r="CW313" s="184"/>
      <c r="CX313" s="184"/>
      <c r="CY313" s="184"/>
      <c r="CZ313" s="184"/>
      <c r="DA313" s="184"/>
      <c r="DB313" s="184"/>
      <c r="DC313" s="184"/>
      <c r="DD313" s="184"/>
      <c r="DE313" s="184"/>
      <c r="DF313" s="184"/>
      <c r="DG313" s="184"/>
      <c r="DH313" s="184"/>
      <c r="DI313" s="184"/>
      <c r="DJ313" s="184"/>
      <c r="DK313" s="184"/>
      <c r="DL313" s="184"/>
      <c r="DM313" s="184"/>
      <c r="DN313" s="184"/>
      <c r="DO313" s="184"/>
      <c r="DP313" s="184"/>
      <c r="DQ313" s="184"/>
      <c r="DR313" s="184"/>
      <c r="DS313" s="184"/>
      <c r="DT313" s="184"/>
      <c r="DU313" s="184"/>
      <c r="DV313" s="184"/>
      <c r="DW313" s="184"/>
      <c r="DX313" s="184"/>
      <c r="DY313" s="184"/>
      <c r="DZ313" s="184"/>
      <c r="EA313" s="184"/>
      <c r="EB313" s="184"/>
      <c r="EC313" s="184"/>
    </row>
    <row r="314" spans="1:133" s="128" customFormat="1" ht="12.75">
      <c r="A314" s="158" t="s">
        <v>469</v>
      </c>
      <c r="B314" s="158"/>
      <c r="C314" s="188"/>
      <c r="D314" s="188"/>
      <c r="E314" s="188"/>
      <c r="F314" s="188"/>
      <c r="G314" s="188"/>
      <c r="H314" s="188"/>
      <c r="I314" s="188"/>
      <c r="J314" s="188"/>
      <c r="K314" s="188"/>
      <c r="L314" s="188"/>
      <c r="M314" s="188"/>
      <c r="N314" s="188"/>
      <c r="O314" s="188"/>
      <c r="P314" s="188"/>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c r="AS314" s="184"/>
      <c r="AT314" s="184"/>
      <c r="AU314" s="184"/>
      <c r="AV314" s="184"/>
      <c r="AW314" s="184"/>
      <c r="AX314" s="184"/>
      <c r="AY314" s="184"/>
      <c r="AZ314" s="184"/>
      <c r="BA314" s="184"/>
      <c r="BB314" s="184"/>
      <c r="BC314" s="184"/>
      <c r="BD314" s="184"/>
      <c r="BE314" s="184"/>
      <c r="BF314" s="184"/>
      <c r="BG314" s="184"/>
      <c r="BH314" s="184"/>
      <c r="BI314" s="184"/>
      <c r="BJ314" s="184"/>
      <c r="BK314" s="184"/>
      <c r="BL314" s="184"/>
      <c r="BM314" s="184"/>
      <c r="BN314" s="184"/>
      <c r="BO314" s="184"/>
      <c r="BP314" s="184"/>
      <c r="BQ314" s="184"/>
      <c r="BR314" s="184"/>
      <c r="BS314" s="184"/>
      <c r="BT314" s="184"/>
      <c r="BU314" s="184"/>
      <c r="BV314" s="184"/>
      <c r="BW314" s="184"/>
      <c r="BX314" s="184"/>
      <c r="BY314" s="184"/>
      <c r="BZ314" s="184"/>
      <c r="CA314" s="184"/>
      <c r="CB314" s="184"/>
      <c r="CC314" s="184"/>
      <c r="CD314" s="184"/>
      <c r="CE314" s="184"/>
      <c r="CF314" s="184"/>
      <c r="CG314" s="184"/>
      <c r="CH314" s="184"/>
      <c r="CI314" s="184"/>
      <c r="CJ314" s="184"/>
      <c r="CK314" s="184"/>
      <c r="CL314" s="184"/>
      <c r="CM314" s="184"/>
      <c r="CN314" s="184"/>
      <c r="CO314" s="184"/>
      <c r="CP314" s="184"/>
      <c r="CQ314" s="184"/>
      <c r="CR314" s="184"/>
      <c r="CS314" s="184"/>
      <c r="CT314" s="184"/>
      <c r="CU314" s="184"/>
      <c r="CV314" s="184"/>
      <c r="CW314" s="184"/>
      <c r="CX314" s="184"/>
      <c r="CY314" s="184"/>
      <c r="CZ314" s="184"/>
      <c r="DA314" s="184"/>
      <c r="DB314" s="184"/>
      <c r="DC314" s="184"/>
      <c r="DD314" s="184"/>
      <c r="DE314" s="184"/>
      <c r="DF314" s="184"/>
      <c r="DG314" s="184"/>
      <c r="DH314" s="184"/>
      <c r="DI314" s="184"/>
      <c r="DJ314" s="184"/>
      <c r="DK314" s="184"/>
      <c r="DL314" s="184"/>
      <c r="DM314" s="184"/>
      <c r="DN314" s="184"/>
      <c r="DO314" s="184"/>
      <c r="DP314" s="184"/>
      <c r="DQ314" s="184"/>
      <c r="DR314" s="184"/>
      <c r="DS314" s="184"/>
      <c r="DT314" s="184"/>
      <c r="DU314" s="184"/>
      <c r="DV314" s="184"/>
      <c r="DW314" s="184"/>
      <c r="DX314" s="184"/>
      <c r="DY314" s="184"/>
      <c r="DZ314" s="184"/>
      <c r="EA314" s="184"/>
      <c r="EB314" s="184"/>
      <c r="EC314" s="184"/>
    </row>
    <row r="315" spans="1:133" s="128" customFormat="1" ht="12.75">
      <c r="A315" s="158"/>
      <c r="B315" s="158"/>
      <c r="C315" s="188"/>
      <c r="D315" s="188"/>
      <c r="E315" s="188"/>
      <c r="F315" s="188"/>
      <c r="G315" s="188"/>
      <c r="H315" s="188"/>
      <c r="I315" s="188"/>
      <c r="J315" s="188"/>
      <c r="K315" s="188"/>
      <c r="L315" s="188"/>
      <c r="M315" s="188"/>
      <c r="N315" s="188"/>
      <c r="O315" s="188"/>
      <c r="P315" s="188"/>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c r="AS315" s="184"/>
      <c r="AT315" s="184"/>
      <c r="AU315" s="184"/>
      <c r="AV315" s="184"/>
      <c r="AW315" s="184"/>
      <c r="AX315" s="184"/>
      <c r="AY315" s="184"/>
      <c r="AZ315" s="184"/>
      <c r="BA315" s="184"/>
      <c r="BB315" s="184"/>
      <c r="BC315" s="184"/>
      <c r="BD315" s="184"/>
      <c r="BE315" s="184"/>
      <c r="BF315" s="184"/>
      <c r="BG315" s="184"/>
      <c r="BH315" s="184"/>
      <c r="BI315" s="184"/>
      <c r="BJ315" s="184"/>
      <c r="BK315" s="184"/>
      <c r="BL315" s="184"/>
      <c r="BM315" s="184"/>
      <c r="BN315" s="184"/>
      <c r="BO315" s="184"/>
      <c r="BP315" s="184"/>
      <c r="BQ315" s="184"/>
      <c r="BR315" s="184"/>
      <c r="BS315" s="184"/>
      <c r="BT315" s="184"/>
      <c r="BU315" s="184"/>
      <c r="BV315" s="184"/>
      <c r="BW315" s="184"/>
      <c r="BX315" s="184"/>
      <c r="BY315" s="184"/>
      <c r="BZ315" s="184"/>
      <c r="CA315" s="184"/>
      <c r="CB315" s="184"/>
      <c r="CC315" s="184"/>
      <c r="CD315" s="184"/>
      <c r="CE315" s="184"/>
      <c r="CF315" s="184"/>
      <c r="CG315" s="184"/>
      <c r="CH315" s="184"/>
      <c r="CI315" s="184"/>
      <c r="CJ315" s="184"/>
      <c r="CK315" s="184"/>
      <c r="CL315" s="184"/>
      <c r="CM315" s="184"/>
      <c r="CN315" s="184"/>
      <c r="CO315" s="184"/>
      <c r="CP315" s="184"/>
      <c r="CQ315" s="184"/>
      <c r="CR315" s="184"/>
      <c r="CS315" s="184"/>
      <c r="CT315" s="184"/>
      <c r="CU315" s="184"/>
      <c r="CV315" s="184"/>
      <c r="CW315" s="184"/>
      <c r="CX315" s="184"/>
      <c r="CY315" s="184"/>
      <c r="CZ315" s="184"/>
      <c r="DA315" s="184"/>
      <c r="DB315" s="184"/>
      <c r="DC315" s="184"/>
      <c r="DD315" s="184"/>
      <c r="DE315" s="184"/>
      <c r="DF315" s="184"/>
      <c r="DG315" s="184"/>
      <c r="DH315" s="184"/>
      <c r="DI315" s="184"/>
      <c r="DJ315" s="184"/>
      <c r="DK315" s="184"/>
      <c r="DL315" s="184"/>
      <c r="DM315" s="184"/>
      <c r="DN315" s="184"/>
      <c r="DO315" s="184"/>
      <c r="DP315" s="184"/>
      <c r="DQ315" s="184"/>
      <c r="DR315" s="184"/>
      <c r="DS315" s="184"/>
      <c r="DT315" s="184"/>
      <c r="DU315" s="184"/>
      <c r="DV315" s="184"/>
      <c r="DW315" s="184"/>
      <c r="DX315" s="184"/>
      <c r="DY315" s="184"/>
      <c r="DZ315" s="184"/>
      <c r="EA315" s="184"/>
      <c r="EB315" s="184"/>
      <c r="EC315" s="184"/>
    </row>
    <row r="316" spans="1:16" ht="13.5" customHeight="1">
      <c r="A316" s="160" t="s">
        <v>477</v>
      </c>
      <c r="B316" s="160"/>
      <c r="C316" s="160"/>
      <c r="D316" s="160"/>
      <c r="E316" s="160"/>
      <c r="F316" s="148">
        <v>3</v>
      </c>
      <c r="G316" s="149" t="s">
        <v>504</v>
      </c>
      <c r="H316" s="150"/>
      <c r="I316" s="150"/>
      <c r="J316" s="167"/>
      <c r="K316" s="179"/>
      <c r="L316" s="180"/>
      <c r="M316" s="181"/>
      <c r="N316" s="182"/>
      <c r="O316" s="182"/>
      <c r="P316" s="183"/>
    </row>
    <row r="317" spans="1:16" ht="6" customHeight="1">
      <c r="A317" s="191"/>
      <c r="B317" s="191"/>
      <c r="C317" s="191"/>
      <c r="D317" s="191"/>
      <c r="E317" s="191"/>
      <c r="F317" s="191"/>
      <c r="G317" s="191"/>
      <c r="H317" s="191"/>
      <c r="I317" s="191"/>
      <c r="J317" s="191"/>
      <c r="K317" s="191"/>
      <c r="L317" s="191"/>
      <c r="M317" s="191"/>
      <c r="N317" s="191"/>
      <c r="O317" s="191"/>
      <c r="P317" s="191"/>
    </row>
    <row r="318" spans="1:133" s="128" customFormat="1" ht="15.75">
      <c r="A318" s="151" t="s">
        <v>467</v>
      </c>
      <c r="B318" s="151"/>
      <c r="C318" s="152">
        <v>2</v>
      </c>
      <c r="D318" s="153" t="s">
        <v>504</v>
      </c>
      <c r="E318" s="154"/>
      <c r="F318" s="154"/>
      <c r="G318" s="154"/>
      <c r="H318" s="154"/>
      <c r="I318" s="154"/>
      <c r="J318" s="153"/>
      <c r="K318" s="152"/>
      <c r="L318" s="174"/>
      <c r="M318" s="175"/>
      <c r="N318" s="176"/>
      <c r="O318" s="176"/>
      <c r="P318" s="177"/>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c r="AS318" s="184"/>
      <c r="AT318" s="184"/>
      <c r="AU318" s="184"/>
      <c r="AV318" s="184"/>
      <c r="AW318" s="184"/>
      <c r="AX318" s="184"/>
      <c r="AY318" s="184"/>
      <c r="AZ318" s="184"/>
      <c r="BA318" s="184"/>
      <c r="BB318" s="184"/>
      <c r="BC318" s="184"/>
      <c r="BD318" s="184"/>
      <c r="BE318" s="184"/>
      <c r="BF318" s="184"/>
      <c r="BG318" s="184"/>
      <c r="BH318" s="184"/>
      <c r="BI318" s="184"/>
      <c r="BJ318" s="184"/>
      <c r="BK318" s="184"/>
      <c r="BL318" s="184"/>
      <c r="BM318" s="184"/>
      <c r="BN318" s="184"/>
      <c r="BO318" s="184"/>
      <c r="BP318" s="184"/>
      <c r="BQ318" s="184"/>
      <c r="BR318" s="184"/>
      <c r="BS318" s="184"/>
      <c r="BT318" s="184"/>
      <c r="BU318" s="184"/>
      <c r="BV318" s="184"/>
      <c r="BW318" s="184"/>
      <c r="BX318" s="184"/>
      <c r="BY318" s="184"/>
      <c r="BZ318" s="184"/>
      <c r="CA318" s="184"/>
      <c r="CB318" s="184"/>
      <c r="CC318" s="184"/>
      <c r="CD318" s="184"/>
      <c r="CE318" s="184"/>
      <c r="CF318" s="184"/>
      <c r="CG318" s="184"/>
      <c r="CH318" s="184"/>
      <c r="CI318" s="184"/>
      <c r="CJ318" s="184"/>
      <c r="CK318" s="184"/>
      <c r="CL318" s="184"/>
      <c r="CM318" s="184"/>
      <c r="CN318" s="184"/>
      <c r="CO318" s="184"/>
      <c r="CP318" s="184"/>
      <c r="CQ318" s="184"/>
      <c r="CR318" s="184"/>
      <c r="CS318" s="184"/>
      <c r="CT318" s="184"/>
      <c r="CU318" s="184"/>
      <c r="CV318" s="184"/>
      <c r="CW318" s="184"/>
      <c r="CX318" s="184"/>
      <c r="CY318" s="184"/>
      <c r="CZ318" s="184"/>
      <c r="DA318" s="184"/>
      <c r="DB318" s="184"/>
      <c r="DC318" s="184"/>
      <c r="DD318" s="184"/>
      <c r="DE318" s="184"/>
      <c r="DF318" s="184"/>
      <c r="DG318" s="184"/>
      <c r="DH318" s="184"/>
      <c r="DI318" s="184"/>
      <c r="DJ318" s="184"/>
      <c r="DK318" s="184"/>
      <c r="DL318" s="184"/>
      <c r="DM318" s="184"/>
      <c r="DN318" s="184"/>
      <c r="DO318" s="184"/>
      <c r="DP318" s="184"/>
      <c r="DQ318" s="184"/>
      <c r="DR318" s="184"/>
      <c r="DS318" s="184"/>
      <c r="DT318" s="184"/>
      <c r="DU318" s="184"/>
      <c r="DV318" s="184"/>
      <c r="DW318" s="184"/>
      <c r="DX318" s="184"/>
      <c r="DY318" s="184"/>
      <c r="DZ318" s="184"/>
      <c r="EA318" s="184"/>
      <c r="EB318" s="184"/>
      <c r="EC318" s="184"/>
    </row>
    <row r="319" spans="1:16" ht="14.25" customHeight="1">
      <c r="A319" s="146"/>
      <c r="B319" s="146"/>
      <c r="C319" s="146"/>
      <c r="D319" s="146"/>
      <c r="E319" s="146"/>
      <c r="F319" s="146"/>
      <c r="G319" s="146"/>
      <c r="H319" s="146"/>
      <c r="I319" s="146"/>
      <c r="J319" s="146"/>
      <c r="K319" s="146"/>
      <c r="L319" s="146"/>
      <c r="M319" s="146"/>
      <c r="N319" s="146"/>
      <c r="O319" s="146"/>
      <c r="P319" s="146"/>
    </row>
    <row r="320" spans="1:133" s="128" customFormat="1" ht="12.75">
      <c r="A320" s="192" t="s">
        <v>90</v>
      </c>
      <c r="B320" s="192"/>
      <c r="C320" s="193" t="s">
        <v>506</v>
      </c>
      <c r="D320" s="193"/>
      <c r="E320" s="193"/>
      <c r="F320" s="193"/>
      <c r="G320" s="193"/>
      <c r="H320" s="193"/>
      <c r="I320" s="193"/>
      <c r="J320" s="193"/>
      <c r="K320" s="193"/>
      <c r="L320" s="193"/>
      <c r="M320" s="193"/>
      <c r="N320" s="193"/>
      <c r="O320" s="193"/>
      <c r="P320" s="193"/>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c r="AS320" s="184"/>
      <c r="AT320" s="184"/>
      <c r="AU320" s="184"/>
      <c r="AV320" s="184"/>
      <c r="AW320" s="184"/>
      <c r="AX320" s="184"/>
      <c r="AY320" s="184"/>
      <c r="AZ320" s="184"/>
      <c r="BA320" s="184"/>
      <c r="BB320" s="184"/>
      <c r="BC320" s="184"/>
      <c r="BD320" s="184"/>
      <c r="BE320" s="184"/>
      <c r="BF320" s="184"/>
      <c r="BG320" s="184"/>
      <c r="BH320" s="184"/>
      <c r="BI320" s="184"/>
      <c r="BJ320" s="184"/>
      <c r="BK320" s="184"/>
      <c r="BL320" s="184"/>
      <c r="BM320" s="184"/>
      <c r="BN320" s="184"/>
      <c r="BO320" s="184"/>
      <c r="BP320" s="184"/>
      <c r="BQ320" s="184"/>
      <c r="BR320" s="184"/>
      <c r="BS320" s="184"/>
      <c r="BT320" s="184"/>
      <c r="BU320" s="184"/>
      <c r="BV320" s="184"/>
      <c r="BW320" s="184"/>
      <c r="BX320" s="184"/>
      <c r="BY320" s="184"/>
      <c r="BZ320" s="184"/>
      <c r="CA320" s="184"/>
      <c r="CB320" s="184"/>
      <c r="CC320" s="184"/>
      <c r="CD320" s="184"/>
      <c r="CE320" s="184"/>
      <c r="CF320" s="184"/>
      <c r="CG320" s="184"/>
      <c r="CH320" s="184"/>
      <c r="CI320" s="184"/>
      <c r="CJ320" s="184"/>
      <c r="CK320" s="184"/>
      <c r="CL320" s="184"/>
      <c r="CM320" s="184"/>
      <c r="CN320" s="184"/>
      <c r="CO320" s="184"/>
      <c r="CP320" s="184"/>
      <c r="CQ320" s="184"/>
      <c r="CR320" s="184"/>
      <c r="CS320" s="184"/>
      <c r="CT320" s="184"/>
      <c r="CU320" s="184"/>
      <c r="CV320" s="184"/>
      <c r="CW320" s="184"/>
      <c r="CX320" s="184"/>
      <c r="CY320" s="184"/>
      <c r="CZ320" s="184"/>
      <c r="DA320" s="184"/>
      <c r="DB320" s="184"/>
      <c r="DC320" s="184"/>
      <c r="DD320" s="184"/>
      <c r="DE320" s="184"/>
      <c r="DF320" s="184"/>
      <c r="DG320" s="184"/>
      <c r="DH320" s="184"/>
      <c r="DI320" s="184"/>
      <c r="DJ320" s="184"/>
      <c r="DK320" s="184"/>
      <c r="DL320" s="184"/>
      <c r="DM320" s="184"/>
      <c r="DN320" s="184"/>
      <c r="DO320" s="184"/>
      <c r="DP320" s="184"/>
      <c r="DQ320" s="184"/>
      <c r="DR320" s="184"/>
      <c r="DS320" s="184"/>
      <c r="DT320" s="184"/>
      <c r="DU320" s="184"/>
      <c r="DV320" s="184"/>
      <c r="DW320" s="184"/>
      <c r="DX320" s="184"/>
      <c r="DY320" s="184"/>
      <c r="DZ320" s="184"/>
      <c r="EA320" s="184"/>
      <c r="EB320" s="184"/>
      <c r="EC320" s="184"/>
    </row>
    <row r="321" spans="1:133" s="128" customFormat="1" ht="15" customHeight="1">
      <c r="A321" s="158" t="s">
        <v>469</v>
      </c>
      <c r="B321" s="158"/>
      <c r="C321" s="194"/>
      <c r="D321" s="194"/>
      <c r="E321" s="194"/>
      <c r="F321" s="194"/>
      <c r="G321" s="194"/>
      <c r="H321" s="194"/>
      <c r="I321" s="194"/>
      <c r="J321" s="194"/>
      <c r="K321" s="194"/>
      <c r="L321" s="194"/>
      <c r="M321" s="194"/>
      <c r="N321" s="194"/>
      <c r="O321" s="194"/>
      <c r="P321" s="19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c r="AS321" s="184"/>
      <c r="AT321" s="184"/>
      <c r="AU321" s="184"/>
      <c r="AV321" s="184"/>
      <c r="AW321" s="184"/>
      <c r="AX321" s="184"/>
      <c r="AY321" s="184"/>
      <c r="AZ321" s="184"/>
      <c r="BA321" s="184"/>
      <c r="BB321" s="184"/>
      <c r="BC321" s="184"/>
      <c r="BD321" s="184"/>
      <c r="BE321" s="184"/>
      <c r="BF321" s="184"/>
      <c r="BG321" s="184"/>
      <c r="BH321" s="184"/>
      <c r="BI321" s="184"/>
      <c r="BJ321" s="184"/>
      <c r="BK321" s="184"/>
      <c r="BL321" s="184"/>
      <c r="BM321" s="184"/>
      <c r="BN321" s="184"/>
      <c r="BO321" s="184"/>
      <c r="BP321" s="184"/>
      <c r="BQ321" s="184"/>
      <c r="BR321" s="184"/>
      <c r="BS321" s="184"/>
      <c r="BT321" s="184"/>
      <c r="BU321" s="184"/>
      <c r="BV321" s="184"/>
      <c r="BW321" s="184"/>
      <c r="BX321" s="184"/>
      <c r="BY321" s="184"/>
      <c r="BZ321" s="184"/>
      <c r="CA321" s="184"/>
      <c r="CB321" s="184"/>
      <c r="CC321" s="184"/>
      <c r="CD321" s="184"/>
      <c r="CE321" s="184"/>
      <c r="CF321" s="184"/>
      <c r="CG321" s="184"/>
      <c r="CH321" s="184"/>
      <c r="CI321" s="184"/>
      <c r="CJ321" s="184"/>
      <c r="CK321" s="184"/>
      <c r="CL321" s="184"/>
      <c r="CM321" s="184"/>
      <c r="CN321" s="184"/>
      <c r="CO321" s="184"/>
      <c r="CP321" s="184"/>
      <c r="CQ321" s="184"/>
      <c r="CR321" s="184"/>
      <c r="CS321" s="184"/>
      <c r="CT321" s="184"/>
      <c r="CU321" s="184"/>
      <c r="CV321" s="184"/>
      <c r="CW321" s="184"/>
      <c r="CX321" s="184"/>
      <c r="CY321" s="184"/>
      <c r="CZ321" s="184"/>
      <c r="DA321" s="184"/>
      <c r="DB321" s="184"/>
      <c r="DC321" s="184"/>
      <c r="DD321" s="184"/>
      <c r="DE321" s="184"/>
      <c r="DF321" s="184"/>
      <c r="DG321" s="184"/>
      <c r="DH321" s="184"/>
      <c r="DI321" s="184"/>
      <c r="DJ321" s="184"/>
      <c r="DK321" s="184"/>
      <c r="DL321" s="184"/>
      <c r="DM321" s="184"/>
      <c r="DN321" s="184"/>
      <c r="DO321" s="184"/>
      <c r="DP321" s="184"/>
      <c r="DQ321" s="184"/>
      <c r="DR321" s="184"/>
      <c r="DS321" s="184"/>
      <c r="DT321" s="184"/>
      <c r="DU321" s="184"/>
      <c r="DV321" s="184"/>
      <c r="DW321" s="184"/>
      <c r="DX321" s="184"/>
      <c r="DY321" s="184"/>
      <c r="DZ321" s="184"/>
      <c r="EA321" s="184"/>
      <c r="EB321" s="184"/>
      <c r="EC321" s="184"/>
    </row>
    <row r="322" spans="1:133" s="128" customFormat="1" ht="12.75">
      <c r="A322" s="158"/>
      <c r="B322" s="158"/>
      <c r="C322" s="194"/>
      <c r="D322" s="194"/>
      <c r="E322" s="194"/>
      <c r="F322" s="194"/>
      <c r="G322" s="194"/>
      <c r="H322" s="194"/>
      <c r="I322" s="194"/>
      <c r="J322" s="194"/>
      <c r="K322" s="194"/>
      <c r="L322" s="194"/>
      <c r="M322" s="194"/>
      <c r="N322" s="194"/>
      <c r="O322" s="194"/>
      <c r="P322" s="19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c r="AS322" s="184"/>
      <c r="AT322" s="184"/>
      <c r="AU322" s="184"/>
      <c r="AV322" s="184"/>
      <c r="AW322" s="184"/>
      <c r="AX322" s="184"/>
      <c r="AY322" s="184"/>
      <c r="AZ322" s="184"/>
      <c r="BA322" s="184"/>
      <c r="BB322" s="184"/>
      <c r="BC322" s="184"/>
      <c r="BD322" s="184"/>
      <c r="BE322" s="184"/>
      <c r="BF322" s="184"/>
      <c r="BG322" s="184"/>
      <c r="BH322" s="184"/>
      <c r="BI322" s="184"/>
      <c r="BJ322" s="184"/>
      <c r="BK322" s="184"/>
      <c r="BL322" s="184"/>
      <c r="BM322" s="184"/>
      <c r="BN322" s="184"/>
      <c r="BO322" s="184"/>
      <c r="BP322" s="184"/>
      <c r="BQ322" s="184"/>
      <c r="BR322" s="184"/>
      <c r="BS322" s="184"/>
      <c r="BT322" s="184"/>
      <c r="BU322" s="184"/>
      <c r="BV322" s="184"/>
      <c r="BW322" s="184"/>
      <c r="BX322" s="184"/>
      <c r="BY322" s="184"/>
      <c r="BZ322" s="184"/>
      <c r="CA322" s="184"/>
      <c r="CB322" s="184"/>
      <c r="CC322" s="184"/>
      <c r="CD322" s="184"/>
      <c r="CE322" s="184"/>
      <c r="CF322" s="184"/>
      <c r="CG322" s="184"/>
      <c r="CH322" s="184"/>
      <c r="CI322" s="184"/>
      <c r="CJ322" s="184"/>
      <c r="CK322" s="184"/>
      <c r="CL322" s="184"/>
      <c r="CM322" s="184"/>
      <c r="CN322" s="184"/>
      <c r="CO322" s="184"/>
      <c r="CP322" s="184"/>
      <c r="CQ322" s="184"/>
      <c r="CR322" s="184"/>
      <c r="CS322" s="184"/>
      <c r="CT322" s="184"/>
      <c r="CU322" s="184"/>
      <c r="CV322" s="184"/>
      <c r="CW322" s="184"/>
      <c r="CX322" s="184"/>
      <c r="CY322" s="184"/>
      <c r="CZ322" s="184"/>
      <c r="DA322" s="184"/>
      <c r="DB322" s="184"/>
      <c r="DC322" s="184"/>
      <c r="DD322" s="184"/>
      <c r="DE322" s="184"/>
      <c r="DF322" s="184"/>
      <c r="DG322" s="184"/>
      <c r="DH322" s="184"/>
      <c r="DI322" s="184"/>
      <c r="DJ322" s="184"/>
      <c r="DK322" s="184"/>
      <c r="DL322" s="184"/>
      <c r="DM322" s="184"/>
      <c r="DN322" s="184"/>
      <c r="DO322" s="184"/>
      <c r="DP322" s="184"/>
      <c r="DQ322" s="184"/>
      <c r="DR322" s="184"/>
      <c r="DS322" s="184"/>
      <c r="DT322" s="184"/>
      <c r="DU322" s="184"/>
      <c r="DV322" s="184"/>
      <c r="DW322" s="184"/>
      <c r="DX322" s="184"/>
      <c r="DY322" s="184"/>
      <c r="DZ322" s="184"/>
      <c r="EA322" s="184"/>
      <c r="EB322" s="184"/>
      <c r="EC322" s="184"/>
    </row>
    <row r="323" spans="1:133" s="128" customFormat="1" ht="4.5" customHeight="1">
      <c r="A323" s="158"/>
      <c r="B323" s="158"/>
      <c r="C323" s="194"/>
      <c r="D323" s="194"/>
      <c r="E323" s="194"/>
      <c r="F323" s="194"/>
      <c r="G323" s="194"/>
      <c r="H323" s="194"/>
      <c r="I323" s="194"/>
      <c r="J323" s="194"/>
      <c r="K323" s="194"/>
      <c r="L323" s="194"/>
      <c r="M323" s="194"/>
      <c r="N323" s="194"/>
      <c r="O323" s="194"/>
      <c r="P323" s="19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c r="AS323" s="184"/>
      <c r="AT323" s="184"/>
      <c r="AU323" s="184"/>
      <c r="AV323" s="184"/>
      <c r="AW323" s="184"/>
      <c r="AX323" s="184"/>
      <c r="AY323" s="184"/>
      <c r="AZ323" s="184"/>
      <c r="BA323" s="184"/>
      <c r="BB323" s="184"/>
      <c r="BC323" s="184"/>
      <c r="BD323" s="184"/>
      <c r="BE323" s="184"/>
      <c r="BF323" s="184"/>
      <c r="BG323" s="184"/>
      <c r="BH323" s="184"/>
      <c r="BI323" s="184"/>
      <c r="BJ323" s="184"/>
      <c r="BK323" s="184"/>
      <c r="BL323" s="184"/>
      <c r="BM323" s="184"/>
      <c r="BN323" s="184"/>
      <c r="BO323" s="184"/>
      <c r="BP323" s="184"/>
      <c r="BQ323" s="184"/>
      <c r="BR323" s="184"/>
      <c r="BS323" s="184"/>
      <c r="BT323" s="184"/>
      <c r="BU323" s="184"/>
      <c r="BV323" s="184"/>
      <c r="BW323" s="184"/>
      <c r="BX323" s="184"/>
      <c r="BY323" s="184"/>
      <c r="BZ323" s="184"/>
      <c r="CA323" s="184"/>
      <c r="CB323" s="184"/>
      <c r="CC323" s="184"/>
      <c r="CD323" s="184"/>
      <c r="CE323" s="184"/>
      <c r="CF323" s="184"/>
      <c r="CG323" s="184"/>
      <c r="CH323" s="184"/>
      <c r="CI323" s="184"/>
      <c r="CJ323" s="184"/>
      <c r="CK323" s="184"/>
      <c r="CL323" s="184"/>
      <c r="CM323" s="184"/>
      <c r="CN323" s="184"/>
      <c r="CO323" s="184"/>
      <c r="CP323" s="184"/>
      <c r="CQ323" s="184"/>
      <c r="CR323" s="184"/>
      <c r="CS323" s="184"/>
      <c r="CT323" s="184"/>
      <c r="CU323" s="184"/>
      <c r="CV323" s="184"/>
      <c r="CW323" s="184"/>
      <c r="CX323" s="184"/>
      <c r="CY323" s="184"/>
      <c r="CZ323" s="184"/>
      <c r="DA323" s="184"/>
      <c r="DB323" s="184"/>
      <c r="DC323" s="184"/>
      <c r="DD323" s="184"/>
      <c r="DE323" s="184"/>
      <c r="DF323" s="184"/>
      <c r="DG323" s="184"/>
      <c r="DH323" s="184"/>
      <c r="DI323" s="184"/>
      <c r="DJ323" s="184"/>
      <c r="DK323" s="184"/>
      <c r="DL323" s="184"/>
      <c r="DM323" s="184"/>
      <c r="DN323" s="184"/>
      <c r="DO323" s="184"/>
      <c r="DP323" s="184"/>
      <c r="DQ323" s="184"/>
      <c r="DR323" s="184"/>
      <c r="DS323" s="184"/>
      <c r="DT323" s="184"/>
      <c r="DU323" s="184"/>
      <c r="DV323" s="184"/>
      <c r="DW323" s="184"/>
      <c r="DX323" s="184"/>
      <c r="DY323" s="184"/>
      <c r="DZ323" s="184"/>
      <c r="EA323" s="184"/>
      <c r="EB323" s="184"/>
      <c r="EC323" s="184"/>
    </row>
    <row r="324" spans="1:133" s="128" customFormat="1" ht="12.75">
      <c r="A324" s="166" t="s">
        <v>477</v>
      </c>
      <c r="B324" s="161"/>
      <c r="C324" s="161"/>
      <c r="D324" s="161"/>
      <c r="E324" s="161"/>
      <c r="F324" s="179">
        <v>2</v>
      </c>
      <c r="G324" s="161" t="s">
        <v>504</v>
      </c>
      <c r="H324" s="161"/>
      <c r="I324" s="161"/>
      <c r="J324" s="161"/>
      <c r="K324" s="161"/>
      <c r="L324" s="161"/>
      <c r="M324" s="161"/>
      <c r="N324" s="161"/>
      <c r="O324" s="161"/>
      <c r="P324" s="210"/>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c r="AS324" s="184"/>
      <c r="AT324" s="184"/>
      <c r="AU324" s="184"/>
      <c r="AV324" s="184"/>
      <c r="AW324" s="184"/>
      <c r="AX324" s="184"/>
      <c r="AY324" s="184"/>
      <c r="AZ324" s="184"/>
      <c r="BA324" s="184"/>
      <c r="BB324" s="184"/>
      <c r="BC324" s="184"/>
      <c r="BD324" s="184"/>
      <c r="BE324" s="184"/>
      <c r="BF324" s="184"/>
      <c r="BG324" s="184"/>
      <c r="BH324" s="184"/>
      <c r="BI324" s="184"/>
      <c r="BJ324" s="184"/>
      <c r="BK324" s="184"/>
      <c r="BL324" s="184"/>
      <c r="BM324" s="184"/>
      <c r="BN324" s="184"/>
      <c r="BO324" s="184"/>
      <c r="BP324" s="184"/>
      <c r="BQ324" s="184"/>
      <c r="BR324" s="184"/>
      <c r="BS324" s="184"/>
      <c r="BT324" s="184"/>
      <c r="BU324" s="184"/>
      <c r="BV324" s="184"/>
      <c r="BW324" s="184"/>
      <c r="BX324" s="184"/>
      <c r="BY324" s="184"/>
      <c r="BZ324" s="184"/>
      <c r="CA324" s="184"/>
      <c r="CB324" s="184"/>
      <c r="CC324" s="184"/>
      <c r="CD324" s="184"/>
      <c r="CE324" s="184"/>
      <c r="CF324" s="184"/>
      <c r="CG324" s="184"/>
      <c r="CH324" s="184"/>
      <c r="CI324" s="184"/>
      <c r="CJ324" s="184"/>
      <c r="CK324" s="184"/>
      <c r="CL324" s="184"/>
      <c r="CM324" s="184"/>
      <c r="CN324" s="184"/>
      <c r="CO324" s="184"/>
      <c r="CP324" s="184"/>
      <c r="CQ324" s="184"/>
      <c r="CR324" s="184"/>
      <c r="CS324" s="184"/>
      <c r="CT324" s="184"/>
      <c r="CU324" s="184"/>
      <c r="CV324" s="184"/>
      <c r="CW324" s="184"/>
      <c r="CX324" s="184"/>
      <c r="CY324" s="184"/>
      <c r="CZ324" s="184"/>
      <c r="DA324" s="184"/>
      <c r="DB324" s="184"/>
      <c r="DC324" s="184"/>
      <c r="DD324" s="184"/>
      <c r="DE324" s="184"/>
      <c r="DF324" s="184"/>
      <c r="DG324" s="184"/>
      <c r="DH324" s="184"/>
      <c r="DI324" s="184"/>
      <c r="DJ324" s="184"/>
      <c r="DK324" s="184"/>
      <c r="DL324" s="184"/>
      <c r="DM324" s="184"/>
      <c r="DN324" s="184"/>
      <c r="DO324" s="184"/>
      <c r="DP324" s="184"/>
      <c r="DQ324" s="184"/>
      <c r="DR324" s="184"/>
      <c r="DS324" s="184"/>
      <c r="DT324" s="184"/>
      <c r="DU324" s="184"/>
      <c r="DV324" s="184"/>
      <c r="DW324" s="184"/>
      <c r="DX324" s="184"/>
      <c r="DY324" s="184"/>
      <c r="DZ324" s="184"/>
      <c r="EA324" s="184"/>
      <c r="EB324" s="184"/>
      <c r="EC324" s="184"/>
    </row>
    <row r="325" spans="1:133" s="128" customFormat="1" ht="7.5" customHeight="1">
      <c r="A325" s="165"/>
      <c r="B325" s="165"/>
      <c r="C325" s="165"/>
      <c r="D325" s="165"/>
      <c r="E325" s="165"/>
      <c r="F325" s="165"/>
      <c r="G325" s="165"/>
      <c r="H325" s="165"/>
      <c r="I325" s="165"/>
      <c r="J325" s="165"/>
      <c r="K325" s="165"/>
      <c r="L325" s="165"/>
      <c r="M325" s="165"/>
      <c r="N325" s="165"/>
      <c r="O325" s="165"/>
      <c r="P325" s="165"/>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c r="AS325" s="184"/>
      <c r="AT325" s="184"/>
      <c r="AU325" s="184"/>
      <c r="AV325" s="184"/>
      <c r="AW325" s="184"/>
      <c r="AX325" s="184"/>
      <c r="AY325" s="184"/>
      <c r="AZ325" s="184"/>
      <c r="BA325" s="184"/>
      <c r="BB325" s="184"/>
      <c r="BC325" s="184"/>
      <c r="BD325" s="184"/>
      <c r="BE325" s="184"/>
      <c r="BF325" s="184"/>
      <c r="BG325" s="184"/>
      <c r="BH325" s="184"/>
      <c r="BI325" s="184"/>
      <c r="BJ325" s="184"/>
      <c r="BK325" s="184"/>
      <c r="BL325" s="184"/>
      <c r="BM325" s="184"/>
      <c r="BN325" s="184"/>
      <c r="BO325" s="184"/>
      <c r="BP325" s="184"/>
      <c r="BQ325" s="184"/>
      <c r="BR325" s="184"/>
      <c r="BS325" s="184"/>
      <c r="BT325" s="184"/>
      <c r="BU325" s="184"/>
      <c r="BV325" s="184"/>
      <c r="BW325" s="184"/>
      <c r="BX325" s="184"/>
      <c r="BY325" s="184"/>
      <c r="BZ325" s="184"/>
      <c r="CA325" s="184"/>
      <c r="CB325" s="184"/>
      <c r="CC325" s="184"/>
      <c r="CD325" s="184"/>
      <c r="CE325" s="184"/>
      <c r="CF325" s="184"/>
      <c r="CG325" s="184"/>
      <c r="CH325" s="184"/>
      <c r="CI325" s="184"/>
      <c r="CJ325" s="184"/>
      <c r="CK325" s="184"/>
      <c r="CL325" s="184"/>
      <c r="CM325" s="184"/>
      <c r="CN325" s="184"/>
      <c r="CO325" s="184"/>
      <c r="CP325" s="184"/>
      <c r="CQ325" s="184"/>
      <c r="CR325" s="184"/>
      <c r="CS325" s="184"/>
      <c r="CT325" s="184"/>
      <c r="CU325" s="184"/>
      <c r="CV325" s="184"/>
      <c r="CW325" s="184"/>
      <c r="CX325" s="184"/>
      <c r="CY325" s="184"/>
      <c r="CZ325" s="184"/>
      <c r="DA325" s="184"/>
      <c r="DB325" s="184"/>
      <c r="DC325" s="184"/>
      <c r="DD325" s="184"/>
      <c r="DE325" s="184"/>
      <c r="DF325" s="184"/>
      <c r="DG325" s="184"/>
      <c r="DH325" s="184"/>
      <c r="DI325" s="184"/>
      <c r="DJ325" s="184"/>
      <c r="DK325" s="184"/>
      <c r="DL325" s="184"/>
      <c r="DM325" s="184"/>
      <c r="DN325" s="184"/>
      <c r="DO325" s="184"/>
      <c r="DP325" s="184"/>
      <c r="DQ325" s="184"/>
      <c r="DR325" s="184"/>
      <c r="DS325" s="184"/>
      <c r="DT325" s="184"/>
      <c r="DU325" s="184"/>
      <c r="DV325" s="184"/>
      <c r="DW325" s="184"/>
      <c r="DX325" s="184"/>
      <c r="DY325" s="184"/>
      <c r="DZ325" s="184"/>
      <c r="EA325" s="184"/>
      <c r="EB325" s="184"/>
      <c r="EC325" s="184"/>
    </row>
    <row r="326" spans="1:133" s="128" customFormat="1" ht="15.75">
      <c r="A326" s="151" t="s">
        <v>467</v>
      </c>
      <c r="B326" s="151"/>
      <c r="C326" s="152">
        <v>1</v>
      </c>
      <c r="D326" s="153" t="s">
        <v>504</v>
      </c>
      <c r="E326" s="154"/>
      <c r="F326" s="154"/>
      <c r="G326" s="154"/>
      <c r="H326" s="154"/>
      <c r="I326" s="154"/>
      <c r="J326" s="153"/>
      <c r="K326" s="152"/>
      <c r="L326" s="174"/>
      <c r="M326" s="175"/>
      <c r="N326" s="176"/>
      <c r="O326" s="176"/>
      <c r="P326" s="177"/>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c r="AS326" s="184"/>
      <c r="AT326" s="184"/>
      <c r="AU326" s="184"/>
      <c r="AV326" s="184"/>
      <c r="AW326" s="184"/>
      <c r="AX326" s="184"/>
      <c r="AY326" s="184"/>
      <c r="AZ326" s="184"/>
      <c r="BA326" s="184"/>
      <c r="BB326" s="184"/>
      <c r="BC326" s="184"/>
      <c r="BD326" s="184"/>
      <c r="BE326" s="184"/>
      <c r="BF326" s="184"/>
      <c r="BG326" s="184"/>
      <c r="BH326" s="184"/>
      <c r="BI326" s="184"/>
      <c r="BJ326" s="184"/>
      <c r="BK326" s="184"/>
      <c r="BL326" s="184"/>
      <c r="BM326" s="184"/>
      <c r="BN326" s="184"/>
      <c r="BO326" s="184"/>
      <c r="BP326" s="184"/>
      <c r="BQ326" s="184"/>
      <c r="BR326" s="184"/>
      <c r="BS326" s="184"/>
      <c r="BT326" s="184"/>
      <c r="BU326" s="184"/>
      <c r="BV326" s="184"/>
      <c r="BW326" s="184"/>
      <c r="BX326" s="184"/>
      <c r="BY326" s="184"/>
      <c r="BZ326" s="184"/>
      <c r="CA326" s="184"/>
      <c r="CB326" s="184"/>
      <c r="CC326" s="184"/>
      <c r="CD326" s="184"/>
      <c r="CE326" s="184"/>
      <c r="CF326" s="184"/>
      <c r="CG326" s="184"/>
      <c r="CH326" s="184"/>
      <c r="CI326" s="184"/>
      <c r="CJ326" s="184"/>
      <c r="CK326" s="184"/>
      <c r="CL326" s="184"/>
      <c r="CM326" s="184"/>
      <c r="CN326" s="184"/>
      <c r="CO326" s="184"/>
      <c r="CP326" s="184"/>
      <c r="CQ326" s="184"/>
      <c r="CR326" s="184"/>
      <c r="CS326" s="184"/>
      <c r="CT326" s="184"/>
      <c r="CU326" s="184"/>
      <c r="CV326" s="184"/>
      <c r="CW326" s="184"/>
      <c r="CX326" s="184"/>
      <c r="CY326" s="184"/>
      <c r="CZ326" s="184"/>
      <c r="DA326" s="184"/>
      <c r="DB326" s="184"/>
      <c r="DC326" s="184"/>
      <c r="DD326" s="184"/>
      <c r="DE326" s="184"/>
      <c r="DF326" s="184"/>
      <c r="DG326" s="184"/>
      <c r="DH326" s="184"/>
      <c r="DI326" s="184"/>
      <c r="DJ326" s="184"/>
      <c r="DK326" s="184"/>
      <c r="DL326" s="184"/>
      <c r="DM326" s="184"/>
      <c r="DN326" s="184"/>
      <c r="DO326" s="184"/>
      <c r="DP326" s="184"/>
      <c r="DQ326" s="184"/>
      <c r="DR326" s="184"/>
      <c r="DS326" s="184"/>
      <c r="DT326" s="184"/>
      <c r="DU326" s="184"/>
      <c r="DV326" s="184"/>
      <c r="DW326" s="184"/>
      <c r="DX326" s="184"/>
      <c r="DY326" s="184"/>
      <c r="DZ326" s="184"/>
      <c r="EA326" s="184"/>
      <c r="EB326" s="184"/>
      <c r="EC326" s="184"/>
    </row>
    <row r="327" spans="1:133" s="128" customFormat="1" ht="12.75" customHeight="1">
      <c r="A327" s="195"/>
      <c r="B327" s="195"/>
      <c r="C327" s="195"/>
      <c r="D327" s="195"/>
      <c r="E327" s="195"/>
      <c r="F327" s="195"/>
      <c r="G327" s="195"/>
      <c r="H327" s="195"/>
      <c r="I327" s="195"/>
      <c r="J327" s="195"/>
      <c r="K327" s="195"/>
      <c r="L327" s="195"/>
      <c r="M327" s="195"/>
      <c r="N327" s="195"/>
      <c r="O327" s="195"/>
      <c r="P327" s="195"/>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c r="AS327" s="184"/>
      <c r="AT327" s="184"/>
      <c r="AU327" s="184"/>
      <c r="AV327" s="184"/>
      <c r="AW327" s="184"/>
      <c r="AX327" s="184"/>
      <c r="AY327" s="184"/>
      <c r="AZ327" s="184"/>
      <c r="BA327" s="184"/>
      <c r="BB327" s="184"/>
      <c r="BC327" s="184"/>
      <c r="BD327" s="184"/>
      <c r="BE327" s="184"/>
      <c r="BF327" s="184"/>
      <c r="BG327" s="184"/>
      <c r="BH327" s="184"/>
      <c r="BI327" s="184"/>
      <c r="BJ327" s="184"/>
      <c r="BK327" s="184"/>
      <c r="BL327" s="184"/>
      <c r="BM327" s="184"/>
      <c r="BN327" s="184"/>
      <c r="BO327" s="184"/>
      <c r="BP327" s="184"/>
      <c r="BQ327" s="184"/>
      <c r="BR327" s="184"/>
      <c r="BS327" s="184"/>
      <c r="BT327" s="184"/>
      <c r="BU327" s="184"/>
      <c r="BV327" s="184"/>
      <c r="BW327" s="184"/>
      <c r="BX327" s="184"/>
      <c r="BY327" s="184"/>
      <c r="BZ327" s="184"/>
      <c r="CA327" s="184"/>
      <c r="CB327" s="184"/>
      <c r="CC327" s="184"/>
      <c r="CD327" s="184"/>
      <c r="CE327" s="184"/>
      <c r="CF327" s="184"/>
      <c r="CG327" s="184"/>
      <c r="CH327" s="184"/>
      <c r="CI327" s="184"/>
      <c r="CJ327" s="184"/>
      <c r="CK327" s="184"/>
      <c r="CL327" s="184"/>
      <c r="CM327" s="184"/>
      <c r="CN327" s="184"/>
      <c r="CO327" s="184"/>
      <c r="CP327" s="184"/>
      <c r="CQ327" s="184"/>
      <c r="CR327" s="184"/>
      <c r="CS327" s="184"/>
      <c r="CT327" s="184"/>
      <c r="CU327" s="184"/>
      <c r="CV327" s="184"/>
      <c r="CW327" s="184"/>
      <c r="CX327" s="184"/>
      <c r="CY327" s="184"/>
      <c r="CZ327" s="184"/>
      <c r="DA327" s="184"/>
      <c r="DB327" s="184"/>
      <c r="DC327" s="184"/>
      <c r="DD327" s="184"/>
      <c r="DE327" s="184"/>
      <c r="DF327" s="184"/>
      <c r="DG327" s="184"/>
      <c r="DH327" s="184"/>
      <c r="DI327" s="184"/>
      <c r="DJ327" s="184"/>
      <c r="DK327" s="184"/>
      <c r="DL327" s="184"/>
      <c r="DM327" s="184"/>
      <c r="DN327" s="184"/>
      <c r="DO327" s="184"/>
      <c r="DP327" s="184"/>
      <c r="DQ327" s="184"/>
      <c r="DR327" s="184"/>
      <c r="DS327" s="184"/>
      <c r="DT327" s="184"/>
      <c r="DU327" s="184"/>
      <c r="DV327" s="184"/>
      <c r="DW327" s="184"/>
      <c r="DX327" s="184"/>
      <c r="DY327" s="184"/>
      <c r="DZ327" s="184"/>
      <c r="EA327" s="184"/>
      <c r="EB327" s="184"/>
      <c r="EC327" s="184"/>
    </row>
    <row r="328" spans="1:133" s="128" customFormat="1" ht="12.75">
      <c r="A328" s="192" t="s">
        <v>90</v>
      </c>
      <c r="B328" s="192"/>
      <c r="C328" s="143" t="s">
        <v>507</v>
      </c>
      <c r="D328" s="143"/>
      <c r="E328" s="143"/>
      <c r="F328" s="143"/>
      <c r="G328" s="143"/>
      <c r="H328" s="143"/>
      <c r="I328" s="143"/>
      <c r="J328" s="143"/>
      <c r="K328" s="143"/>
      <c r="L328" s="143"/>
      <c r="M328" s="143"/>
      <c r="N328" s="143"/>
      <c r="O328" s="143"/>
      <c r="P328" s="143"/>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c r="AS328" s="184"/>
      <c r="AT328" s="184"/>
      <c r="AU328" s="184"/>
      <c r="AV328" s="184"/>
      <c r="AW328" s="184"/>
      <c r="AX328" s="184"/>
      <c r="AY328" s="184"/>
      <c r="AZ328" s="184"/>
      <c r="BA328" s="184"/>
      <c r="BB328" s="184"/>
      <c r="BC328" s="184"/>
      <c r="BD328" s="184"/>
      <c r="BE328" s="184"/>
      <c r="BF328" s="184"/>
      <c r="BG328" s="184"/>
      <c r="BH328" s="184"/>
      <c r="BI328" s="184"/>
      <c r="BJ328" s="184"/>
      <c r="BK328" s="184"/>
      <c r="BL328" s="184"/>
      <c r="BM328" s="184"/>
      <c r="BN328" s="184"/>
      <c r="BO328" s="184"/>
      <c r="BP328" s="184"/>
      <c r="BQ328" s="184"/>
      <c r="BR328" s="184"/>
      <c r="BS328" s="184"/>
      <c r="BT328" s="184"/>
      <c r="BU328" s="184"/>
      <c r="BV328" s="184"/>
      <c r="BW328" s="184"/>
      <c r="BX328" s="184"/>
      <c r="BY328" s="184"/>
      <c r="BZ328" s="184"/>
      <c r="CA328" s="184"/>
      <c r="CB328" s="184"/>
      <c r="CC328" s="184"/>
      <c r="CD328" s="184"/>
      <c r="CE328" s="184"/>
      <c r="CF328" s="184"/>
      <c r="CG328" s="184"/>
      <c r="CH328" s="184"/>
      <c r="CI328" s="184"/>
      <c r="CJ328" s="184"/>
      <c r="CK328" s="184"/>
      <c r="CL328" s="184"/>
      <c r="CM328" s="184"/>
      <c r="CN328" s="184"/>
      <c r="CO328" s="184"/>
      <c r="CP328" s="184"/>
      <c r="CQ328" s="184"/>
      <c r="CR328" s="184"/>
      <c r="CS328" s="184"/>
      <c r="CT328" s="184"/>
      <c r="CU328" s="184"/>
      <c r="CV328" s="184"/>
      <c r="CW328" s="184"/>
      <c r="CX328" s="184"/>
      <c r="CY328" s="184"/>
      <c r="CZ328" s="184"/>
      <c r="DA328" s="184"/>
      <c r="DB328" s="184"/>
      <c r="DC328" s="184"/>
      <c r="DD328" s="184"/>
      <c r="DE328" s="184"/>
      <c r="DF328" s="184"/>
      <c r="DG328" s="184"/>
      <c r="DH328" s="184"/>
      <c r="DI328" s="184"/>
      <c r="DJ328" s="184"/>
      <c r="DK328" s="184"/>
      <c r="DL328" s="184"/>
      <c r="DM328" s="184"/>
      <c r="DN328" s="184"/>
      <c r="DO328" s="184"/>
      <c r="DP328" s="184"/>
      <c r="DQ328" s="184"/>
      <c r="DR328" s="184"/>
      <c r="DS328" s="184"/>
      <c r="DT328" s="184"/>
      <c r="DU328" s="184"/>
      <c r="DV328" s="184"/>
      <c r="DW328" s="184"/>
      <c r="DX328" s="184"/>
      <c r="DY328" s="184"/>
      <c r="DZ328" s="184"/>
      <c r="EA328" s="184"/>
      <c r="EB328" s="184"/>
      <c r="EC328" s="184"/>
    </row>
    <row r="329" spans="1:133" s="128" customFormat="1" ht="9.75" customHeight="1">
      <c r="A329" s="158" t="s">
        <v>469</v>
      </c>
      <c r="B329" s="158"/>
      <c r="C329" s="188"/>
      <c r="D329" s="188"/>
      <c r="E329" s="188"/>
      <c r="F329" s="188"/>
      <c r="G329" s="188"/>
      <c r="H329" s="188"/>
      <c r="I329" s="188"/>
      <c r="J329" s="188"/>
      <c r="K329" s="188"/>
      <c r="L329" s="188"/>
      <c r="M329" s="188"/>
      <c r="N329" s="188"/>
      <c r="O329" s="188"/>
      <c r="P329" s="188"/>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c r="AS329" s="184"/>
      <c r="AT329" s="184"/>
      <c r="AU329" s="184"/>
      <c r="AV329" s="184"/>
      <c r="AW329" s="184"/>
      <c r="AX329" s="184"/>
      <c r="AY329" s="184"/>
      <c r="AZ329" s="184"/>
      <c r="BA329" s="184"/>
      <c r="BB329" s="184"/>
      <c r="BC329" s="184"/>
      <c r="BD329" s="184"/>
      <c r="BE329" s="184"/>
      <c r="BF329" s="184"/>
      <c r="BG329" s="184"/>
      <c r="BH329" s="184"/>
      <c r="BI329" s="184"/>
      <c r="BJ329" s="184"/>
      <c r="BK329" s="184"/>
      <c r="BL329" s="184"/>
      <c r="BM329" s="184"/>
      <c r="BN329" s="184"/>
      <c r="BO329" s="184"/>
      <c r="BP329" s="184"/>
      <c r="BQ329" s="184"/>
      <c r="BR329" s="184"/>
      <c r="BS329" s="184"/>
      <c r="BT329" s="184"/>
      <c r="BU329" s="184"/>
      <c r="BV329" s="184"/>
      <c r="BW329" s="184"/>
      <c r="BX329" s="184"/>
      <c r="BY329" s="184"/>
      <c r="BZ329" s="184"/>
      <c r="CA329" s="184"/>
      <c r="CB329" s="184"/>
      <c r="CC329" s="184"/>
      <c r="CD329" s="184"/>
      <c r="CE329" s="184"/>
      <c r="CF329" s="184"/>
      <c r="CG329" s="184"/>
      <c r="CH329" s="184"/>
      <c r="CI329" s="184"/>
      <c r="CJ329" s="184"/>
      <c r="CK329" s="184"/>
      <c r="CL329" s="184"/>
      <c r="CM329" s="184"/>
      <c r="CN329" s="184"/>
      <c r="CO329" s="184"/>
      <c r="CP329" s="184"/>
      <c r="CQ329" s="184"/>
      <c r="CR329" s="184"/>
      <c r="CS329" s="184"/>
      <c r="CT329" s="184"/>
      <c r="CU329" s="184"/>
      <c r="CV329" s="184"/>
      <c r="CW329" s="184"/>
      <c r="CX329" s="184"/>
      <c r="CY329" s="184"/>
      <c r="CZ329" s="184"/>
      <c r="DA329" s="184"/>
      <c r="DB329" s="184"/>
      <c r="DC329" s="184"/>
      <c r="DD329" s="184"/>
      <c r="DE329" s="184"/>
      <c r="DF329" s="184"/>
      <c r="DG329" s="184"/>
      <c r="DH329" s="184"/>
      <c r="DI329" s="184"/>
      <c r="DJ329" s="184"/>
      <c r="DK329" s="184"/>
      <c r="DL329" s="184"/>
      <c r="DM329" s="184"/>
      <c r="DN329" s="184"/>
      <c r="DO329" s="184"/>
      <c r="DP329" s="184"/>
      <c r="DQ329" s="184"/>
      <c r="DR329" s="184"/>
      <c r="DS329" s="184"/>
      <c r="DT329" s="184"/>
      <c r="DU329" s="184"/>
      <c r="DV329" s="184"/>
      <c r="DW329" s="184"/>
      <c r="DX329" s="184"/>
      <c r="DY329" s="184"/>
      <c r="DZ329" s="184"/>
      <c r="EA329" s="184"/>
      <c r="EB329" s="184"/>
      <c r="EC329" s="184"/>
    </row>
    <row r="330" spans="1:133" s="128" customFormat="1" ht="12.75">
      <c r="A330" s="158"/>
      <c r="B330" s="158"/>
      <c r="C330" s="188"/>
      <c r="D330" s="188"/>
      <c r="E330" s="188"/>
      <c r="F330" s="188"/>
      <c r="G330" s="188"/>
      <c r="H330" s="188"/>
      <c r="I330" s="188"/>
      <c r="J330" s="188"/>
      <c r="K330" s="188"/>
      <c r="L330" s="188"/>
      <c r="M330" s="188"/>
      <c r="N330" s="188"/>
      <c r="O330" s="188"/>
      <c r="P330" s="188"/>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c r="AS330" s="184"/>
      <c r="AT330" s="184"/>
      <c r="AU330" s="184"/>
      <c r="AV330" s="184"/>
      <c r="AW330" s="184"/>
      <c r="AX330" s="184"/>
      <c r="AY330" s="184"/>
      <c r="AZ330" s="184"/>
      <c r="BA330" s="184"/>
      <c r="BB330" s="184"/>
      <c r="BC330" s="184"/>
      <c r="BD330" s="184"/>
      <c r="BE330" s="184"/>
      <c r="BF330" s="184"/>
      <c r="BG330" s="184"/>
      <c r="BH330" s="184"/>
      <c r="BI330" s="184"/>
      <c r="BJ330" s="184"/>
      <c r="BK330" s="184"/>
      <c r="BL330" s="184"/>
      <c r="BM330" s="184"/>
      <c r="BN330" s="184"/>
      <c r="BO330" s="184"/>
      <c r="BP330" s="184"/>
      <c r="BQ330" s="184"/>
      <c r="BR330" s="184"/>
      <c r="BS330" s="184"/>
      <c r="BT330" s="184"/>
      <c r="BU330" s="184"/>
      <c r="BV330" s="184"/>
      <c r="BW330" s="184"/>
      <c r="BX330" s="184"/>
      <c r="BY330" s="184"/>
      <c r="BZ330" s="184"/>
      <c r="CA330" s="184"/>
      <c r="CB330" s="184"/>
      <c r="CC330" s="184"/>
      <c r="CD330" s="184"/>
      <c r="CE330" s="184"/>
      <c r="CF330" s="184"/>
      <c r="CG330" s="184"/>
      <c r="CH330" s="184"/>
      <c r="CI330" s="184"/>
      <c r="CJ330" s="184"/>
      <c r="CK330" s="184"/>
      <c r="CL330" s="184"/>
      <c r="CM330" s="184"/>
      <c r="CN330" s="184"/>
      <c r="CO330" s="184"/>
      <c r="CP330" s="184"/>
      <c r="CQ330" s="184"/>
      <c r="CR330" s="184"/>
      <c r="CS330" s="184"/>
      <c r="CT330" s="184"/>
      <c r="CU330" s="184"/>
      <c r="CV330" s="184"/>
      <c r="CW330" s="184"/>
      <c r="CX330" s="184"/>
      <c r="CY330" s="184"/>
      <c r="CZ330" s="184"/>
      <c r="DA330" s="184"/>
      <c r="DB330" s="184"/>
      <c r="DC330" s="184"/>
      <c r="DD330" s="184"/>
      <c r="DE330" s="184"/>
      <c r="DF330" s="184"/>
      <c r="DG330" s="184"/>
      <c r="DH330" s="184"/>
      <c r="DI330" s="184"/>
      <c r="DJ330" s="184"/>
      <c r="DK330" s="184"/>
      <c r="DL330" s="184"/>
      <c r="DM330" s="184"/>
      <c r="DN330" s="184"/>
      <c r="DO330" s="184"/>
      <c r="DP330" s="184"/>
      <c r="DQ330" s="184"/>
      <c r="DR330" s="184"/>
      <c r="DS330" s="184"/>
      <c r="DT330" s="184"/>
      <c r="DU330" s="184"/>
      <c r="DV330" s="184"/>
      <c r="DW330" s="184"/>
      <c r="DX330" s="184"/>
      <c r="DY330" s="184"/>
      <c r="DZ330" s="184"/>
      <c r="EA330" s="184"/>
      <c r="EB330" s="184"/>
      <c r="EC330" s="184"/>
    </row>
    <row r="331" spans="1:133" s="128" customFormat="1" ht="12.75">
      <c r="A331" s="196" t="s">
        <v>508</v>
      </c>
      <c r="B331" s="196"/>
      <c r="C331" s="196"/>
      <c r="D331" s="196"/>
      <c r="E331" s="196"/>
      <c r="F331" s="157"/>
      <c r="G331" s="157"/>
      <c r="H331" s="157"/>
      <c r="I331" s="157"/>
      <c r="J331" s="157"/>
      <c r="K331" s="157"/>
      <c r="L331" s="157"/>
      <c r="M331" s="157"/>
      <c r="N331" s="157"/>
      <c r="O331" s="157"/>
      <c r="P331" s="178"/>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c r="AS331" s="184"/>
      <c r="AT331" s="184"/>
      <c r="AU331" s="184"/>
      <c r="AV331" s="184"/>
      <c r="AW331" s="184"/>
      <c r="AX331" s="184"/>
      <c r="AY331" s="184"/>
      <c r="AZ331" s="184"/>
      <c r="BA331" s="184"/>
      <c r="BB331" s="184"/>
      <c r="BC331" s="184"/>
      <c r="BD331" s="184"/>
      <c r="BE331" s="184"/>
      <c r="BF331" s="184"/>
      <c r="BG331" s="184"/>
      <c r="BH331" s="184"/>
      <c r="BI331" s="184"/>
      <c r="BJ331" s="184"/>
      <c r="BK331" s="184"/>
      <c r="BL331" s="184"/>
      <c r="BM331" s="184"/>
      <c r="BN331" s="184"/>
      <c r="BO331" s="184"/>
      <c r="BP331" s="184"/>
      <c r="BQ331" s="184"/>
      <c r="BR331" s="184"/>
      <c r="BS331" s="184"/>
      <c r="BT331" s="184"/>
      <c r="BU331" s="184"/>
      <c r="BV331" s="184"/>
      <c r="BW331" s="184"/>
      <c r="BX331" s="184"/>
      <c r="BY331" s="184"/>
      <c r="BZ331" s="184"/>
      <c r="CA331" s="184"/>
      <c r="CB331" s="184"/>
      <c r="CC331" s="184"/>
      <c r="CD331" s="184"/>
      <c r="CE331" s="184"/>
      <c r="CF331" s="184"/>
      <c r="CG331" s="184"/>
      <c r="CH331" s="184"/>
      <c r="CI331" s="184"/>
      <c r="CJ331" s="184"/>
      <c r="CK331" s="184"/>
      <c r="CL331" s="184"/>
      <c r="CM331" s="184"/>
      <c r="CN331" s="184"/>
      <c r="CO331" s="184"/>
      <c r="CP331" s="184"/>
      <c r="CQ331" s="184"/>
      <c r="CR331" s="184"/>
      <c r="CS331" s="184"/>
      <c r="CT331" s="184"/>
      <c r="CU331" s="184"/>
      <c r="CV331" s="184"/>
      <c r="CW331" s="184"/>
      <c r="CX331" s="184"/>
      <c r="CY331" s="184"/>
      <c r="CZ331" s="184"/>
      <c r="DA331" s="184"/>
      <c r="DB331" s="184"/>
      <c r="DC331" s="184"/>
      <c r="DD331" s="184"/>
      <c r="DE331" s="184"/>
      <c r="DF331" s="184"/>
      <c r="DG331" s="184"/>
      <c r="DH331" s="184"/>
      <c r="DI331" s="184"/>
      <c r="DJ331" s="184"/>
      <c r="DK331" s="184"/>
      <c r="DL331" s="184"/>
      <c r="DM331" s="184"/>
      <c r="DN331" s="184"/>
      <c r="DO331" s="184"/>
      <c r="DP331" s="184"/>
      <c r="DQ331" s="184"/>
      <c r="DR331" s="184"/>
      <c r="DS331" s="184"/>
      <c r="DT331" s="184"/>
      <c r="DU331" s="184"/>
      <c r="DV331" s="184"/>
      <c r="DW331" s="184"/>
      <c r="DX331" s="184"/>
      <c r="DY331" s="184"/>
      <c r="DZ331" s="184"/>
      <c r="EA331" s="184"/>
      <c r="EB331" s="184"/>
      <c r="EC331" s="184"/>
    </row>
    <row r="332" spans="1:133" s="128" customFormat="1" ht="15.75">
      <c r="A332" s="160" t="s">
        <v>477</v>
      </c>
      <c r="B332" s="160"/>
      <c r="C332" s="160"/>
      <c r="D332" s="160"/>
      <c r="E332" s="160"/>
      <c r="F332" s="148">
        <v>2</v>
      </c>
      <c r="G332" s="149" t="s">
        <v>504</v>
      </c>
      <c r="H332" s="150"/>
      <c r="I332" s="150"/>
      <c r="J332" s="167"/>
      <c r="K332" s="179"/>
      <c r="L332" s="180"/>
      <c r="M332" s="181"/>
      <c r="N332" s="182"/>
      <c r="O332" s="182"/>
      <c r="P332" s="183"/>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c r="AS332" s="184"/>
      <c r="AT332" s="184"/>
      <c r="AU332" s="184"/>
      <c r="AV332" s="184"/>
      <c r="AW332" s="184"/>
      <c r="AX332" s="184"/>
      <c r="AY332" s="184"/>
      <c r="AZ332" s="184"/>
      <c r="BA332" s="184"/>
      <c r="BB332" s="184"/>
      <c r="BC332" s="184"/>
      <c r="BD332" s="184"/>
      <c r="BE332" s="184"/>
      <c r="BF332" s="184"/>
      <c r="BG332" s="184"/>
      <c r="BH332" s="184"/>
      <c r="BI332" s="184"/>
      <c r="BJ332" s="184"/>
      <c r="BK332" s="184"/>
      <c r="BL332" s="184"/>
      <c r="BM332" s="184"/>
      <c r="BN332" s="184"/>
      <c r="BO332" s="184"/>
      <c r="BP332" s="184"/>
      <c r="BQ332" s="184"/>
      <c r="BR332" s="184"/>
      <c r="BS332" s="184"/>
      <c r="BT332" s="184"/>
      <c r="BU332" s="184"/>
      <c r="BV332" s="184"/>
      <c r="BW332" s="184"/>
      <c r="BX332" s="184"/>
      <c r="BY332" s="184"/>
      <c r="BZ332" s="184"/>
      <c r="CA332" s="184"/>
      <c r="CB332" s="184"/>
      <c r="CC332" s="184"/>
      <c r="CD332" s="184"/>
      <c r="CE332" s="184"/>
      <c r="CF332" s="184"/>
      <c r="CG332" s="184"/>
      <c r="CH332" s="184"/>
      <c r="CI332" s="184"/>
      <c r="CJ332" s="184"/>
      <c r="CK332" s="184"/>
      <c r="CL332" s="184"/>
      <c r="CM332" s="184"/>
      <c r="CN332" s="184"/>
      <c r="CO332" s="184"/>
      <c r="CP332" s="184"/>
      <c r="CQ332" s="184"/>
      <c r="CR332" s="184"/>
      <c r="CS332" s="184"/>
      <c r="CT332" s="184"/>
      <c r="CU332" s="184"/>
      <c r="CV332" s="184"/>
      <c r="CW332" s="184"/>
      <c r="CX332" s="184"/>
      <c r="CY332" s="184"/>
      <c r="CZ332" s="184"/>
      <c r="DA332" s="184"/>
      <c r="DB332" s="184"/>
      <c r="DC332" s="184"/>
      <c r="DD332" s="184"/>
      <c r="DE332" s="184"/>
      <c r="DF332" s="184"/>
      <c r="DG332" s="184"/>
      <c r="DH332" s="184"/>
      <c r="DI332" s="184"/>
      <c r="DJ332" s="184"/>
      <c r="DK332" s="184"/>
      <c r="DL332" s="184"/>
      <c r="DM332" s="184"/>
      <c r="DN332" s="184"/>
      <c r="DO332" s="184"/>
      <c r="DP332" s="184"/>
      <c r="DQ332" s="184"/>
      <c r="DR332" s="184"/>
      <c r="DS332" s="184"/>
      <c r="DT332" s="184"/>
      <c r="DU332" s="184"/>
      <c r="DV332" s="184"/>
      <c r="DW332" s="184"/>
      <c r="DX332" s="184"/>
      <c r="DY332" s="184"/>
      <c r="DZ332" s="184"/>
      <c r="EA332" s="184"/>
      <c r="EB332" s="184"/>
      <c r="EC332" s="184"/>
    </row>
    <row r="333" spans="1:133" s="128" customFormat="1" ht="12.75">
      <c r="A333" s="165"/>
      <c r="B333" s="165"/>
      <c r="C333" s="165"/>
      <c r="D333" s="165"/>
      <c r="E333" s="165"/>
      <c r="F333" s="165"/>
      <c r="G333" s="165"/>
      <c r="H333" s="165"/>
      <c r="I333" s="165"/>
      <c r="J333" s="165"/>
      <c r="K333" s="165"/>
      <c r="L333" s="165"/>
      <c r="M333" s="165"/>
      <c r="N333" s="165"/>
      <c r="O333" s="165"/>
      <c r="P333" s="165"/>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c r="AS333" s="184"/>
      <c r="AT333" s="184"/>
      <c r="AU333" s="184"/>
      <c r="AV333" s="184"/>
      <c r="AW333" s="184"/>
      <c r="AX333" s="184"/>
      <c r="AY333" s="184"/>
      <c r="AZ333" s="184"/>
      <c r="BA333" s="184"/>
      <c r="BB333" s="184"/>
      <c r="BC333" s="184"/>
      <c r="BD333" s="184"/>
      <c r="BE333" s="184"/>
      <c r="BF333" s="184"/>
      <c r="BG333" s="184"/>
      <c r="BH333" s="184"/>
      <c r="BI333" s="184"/>
      <c r="BJ333" s="184"/>
      <c r="BK333" s="184"/>
      <c r="BL333" s="184"/>
      <c r="BM333" s="184"/>
      <c r="BN333" s="184"/>
      <c r="BO333" s="184"/>
      <c r="BP333" s="184"/>
      <c r="BQ333" s="184"/>
      <c r="BR333" s="184"/>
      <c r="BS333" s="184"/>
      <c r="BT333" s="184"/>
      <c r="BU333" s="184"/>
      <c r="BV333" s="184"/>
      <c r="BW333" s="184"/>
      <c r="BX333" s="184"/>
      <c r="BY333" s="184"/>
      <c r="BZ333" s="184"/>
      <c r="CA333" s="184"/>
      <c r="CB333" s="184"/>
      <c r="CC333" s="184"/>
      <c r="CD333" s="184"/>
      <c r="CE333" s="184"/>
      <c r="CF333" s="184"/>
      <c r="CG333" s="184"/>
      <c r="CH333" s="184"/>
      <c r="CI333" s="184"/>
      <c r="CJ333" s="184"/>
      <c r="CK333" s="184"/>
      <c r="CL333" s="184"/>
      <c r="CM333" s="184"/>
      <c r="CN333" s="184"/>
      <c r="CO333" s="184"/>
      <c r="CP333" s="184"/>
      <c r="CQ333" s="184"/>
      <c r="CR333" s="184"/>
      <c r="CS333" s="184"/>
      <c r="CT333" s="184"/>
      <c r="CU333" s="184"/>
      <c r="CV333" s="184"/>
      <c r="CW333" s="184"/>
      <c r="CX333" s="184"/>
      <c r="CY333" s="184"/>
      <c r="CZ333" s="184"/>
      <c r="DA333" s="184"/>
      <c r="DB333" s="184"/>
      <c r="DC333" s="184"/>
      <c r="DD333" s="184"/>
      <c r="DE333" s="184"/>
      <c r="DF333" s="184"/>
      <c r="DG333" s="184"/>
      <c r="DH333" s="184"/>
      <c r="DI333" s="184"/>
      <c r="DJ333" s="184"/>
      <c r="DK333" s="184"/>
      <c r="DL333" s="184"/>
      <c r="DM333" s="184"/>
      <c r="DN333" s="184"/>
      <c r="DO333" s="184"/>
      <c r="DP333" s="184"/>
      <c r="DQ333" s="184"/>
      <c r="DR333" s="184"/>
      <c r="DS333" s="184"/>
      <c r="DT333" s="184"/>
      <c r="DU333" s="184"/>
      <c r="DV333" s="184"/>
      <c r="DW333" s="184"/>
      <c r="DX333" s="184"/>
      <c r="DY333" s="184"/>
      <c r="DZ333" s="184"/>
      <c r="EA333" s="184"/>
      <c r="EB333" s="184"/>
      <c r="EC333" s="184"/>
    </row>
    <row r="334" spans="1:133" s="128" customFormat="1" ht="15.75">
      <c r="A334" s="151" t="s">
        <v>467</v>
      </c>
      <c r="B334" s="151"/>
      <c r="C334" s="152">
        <v>1</v>
      </c>
      <c r="D334" s="153" t="s">
        <v>477</v>
      </c>
      <c r="E334" s="154"/>
      <c r="F334" s="154"/>
      <c r="G334" s="154"/>
      <c r="H334" s="154"/>
      <c r="I334" s="154"/>
      <c r="J334" s="153"/>
      <c r="K334" s="152"/>
      <c r="L334" s="174"/>
      <c r="M334" s="175"/>
      <c r="N334" s="176"/>
      <c r="O334" s="176"/>
      <c r="P334" s="177"/>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c r="AS334" s="184"/>
      <c r="AT334" s="184"/>
      <c r="AU334" s="184"/>
      <c r="AV334" s="184"/>
      <c r="AW334" s="184"/>
      <c r="AX334" s="184"/>
      <c r="AY334" s="184"/>
      <c r="AZ334" s="184"/>
      <c r="BA334" s="184"/>
      <c r="BB334" s="184"/>
      <c r="BC334" s="184"/>
      <c r="BD334" s="184"/>
      <c r="BE334" s="184"/>
      <c r="BF334" s="184"/>
      <c r="BG334" s="184"/>
      <c r="BH334" s="184"/>
      <c r="BI334" s="184"/>
      <c r="BJ334" s="184"/>
      <c r="BK334" s="184"/>
      <c r="BL334" s="184"/>
      <c r="BM334" s="184"/>
      <c r="BN334" s="184"/>
      <c r="BO334" s="184"/>
      <c r="BP334" s="184"/>
      <c r="BQ334" s="184"/>
      <c r="BR334" s="184"/>
      <c r="BS334" s="184"/>
      <c r="BT334" s="184"/>
      <c r="BU334" s="184"/>
      <c r="BV334" s="184"/>
      <c r="BW334" s="184"/>
      <c r="BX334" s="184"/>
      <c r="BY334" s="184"/>
      <c r="BZ334" s="184"/>
      <c r="CA334" s="184"/>
      <c r="CB334" s="184"/>
      <c r="CC334" s="184"/>
      <c r="CD334" s="184"/>
      <c r="CE334" s="184"/>
      <c r="CF334" s="184"/>
      <c r="CG334" s="184"/>
      <c r="CH334" s="184"/>
      <c r="CI334" s="184"/>
      <c r="CJ334" s="184"/>
      <c r="CK334" s="184"/>
      <c r="CL334" s="184"/>
      <c r="CM334" s="184"/>
      <c r="CN334" s="184"/>
      <c r="CO334" s="184"/>
      <c r="CP334" s="184"/>
      <c r="CQ334" s="184"/>
      <c r="CR334" s="184"/>
      <c r="CS334" s="184"/>
      <c r="CT334" s="184"/>
      <c r="CU334" s="184"/>
      <c r="CV334" s="184"/>
      <c r="CW334" s="184"/>
      <c r="CX334" s="184"/>
      <c r="CY334" s="184"/>
      <c r="CZ334" s="184"/>
      <c r="DA334" s="184"/>
      <c r="DB334" s="184"/>
      <c r="DC334" s="184"/>
      <c r="DD334" s="184"/>
      <c r="DE334" s="184"/>
      <c r="DF334" s="184"/>
      <c r="DG334" s="184"/>
      <c r="DH334" s="184"/>
      <c r="DI334" s="184"/>
      <c r="DJ334" s="184"/>
      <c r="DK334" s="184"/>
      <c r="DL334" s="184"/>
      <c r="DM334" s="184"/>
      <c r="DN334" s="184"/>
      <c r="DO334" s="184"/>
      <c r="DP334" s="184"/>
      <c r="DQ334" s="184"/>
      <c r="DR334" s="184"/>
      <c r="DS334" s="184"/>
      <c r="DT334" s="184"/>
      <c r="DU334" s="184"/>
      <c r="DV334" s="184"/>
      <c r="DW334" s="184"/>
      <c r="DX334" s="184"/>
      <c r="DY334" s="184"/>
      <c r="DZ334" s="184"/>
      <c r="EA334" s="184"/>
      <c r="EB334" s="184"/>
      <c r="EC334" s="184"/>
    </row>
    <row r="335" spans="1:133" s="128" customFormat="1" ht="12.75">
      <c r="A335" s="195"/>
      <c r="B335" s="195"/>
      <c r="C335" s="195"/>
      <c r="D335" s="195"/>
      <c r="E335" s="195"/>
      <c r="F335" s="195"/>
      <c r="G335" s="195"/>
      <c r="H335" s="195"/>
      <c r="I335" s="195"/>
      <c r="J335" s="195"/>
      <c r="K335" s="195"/>
      <c r="L335" s="195"/>
      <c r="M335" s="195"/>
      <c r="N335" s="195"/>
      <c r="O335" s="195"/>
      <c r="P335" s="195"/>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c r="AS335" s="184"/>
      <c r="AT335" s="184"/>
      <c r="AU335" s="184"/>
      <c r="AV335" s="184"/>
      <c r="AW335" s="184"/>
      <c r="AX335" s="184"/>
      <c r="AY335" s="184"/>
      <c r="AZ335" s="184"/>
      <c r="BA335" s="184"/>
      <c r="BB335" s="184"/>
      <c r="BC335" s="184"/>
      <c r="BD335" s="184"/>
      <c r="BE335" s="184"/>
      <c r="BF335" s="184"/>
      <c r="BG335" s="184"/>
      <c r="BH335" s="184"/>
      <c r="BI335" s="184"/>
      <c r="BJ335" s="184"/>
      <c r="BK335" s="184"/>
      <c r="BL335" s="184"/>
      <c r="BM335" s="184"/>
      <c r="BN335" s="184"/>
      <c r="BO335" s="184"/>
      <c r="BP335" s="184"/>
      <c r="BQ335" s="184"/>
      <c r="BR335" s="184"/>
      <c r="BS335" s="184"/>
      <c r="BT335" s="184"/>
      <c r="BU335" s="184"/>
      <c r="BV335" s="184"/>
      <c r="BW335" s="184"/>
      <c r="BX335" s="184"/>
      <c r="BY335" s="184"/>
      <c r="BZ335" s="184"/>
      <c r="CA335" s="184"/>
      <c r="CB335" s="184"/>
      <c r="CC335" s="184"/>
      <c r="CD335" s="184"/>
      <c r="CE335" s="184"/>
      <c r="CF335" s="184"/>
      <c r="CG335" s="184"/>
      <c r="CH335" s="184"/>
      <c r="CI335" s="184"/>
      <c r="CJ335" s="184"/>
      <c r="CK335" s="184"/>
      <c r="CL335" s="184"/>
      <c r="CM335" s="184"/>
      <c r="CN335" s="184"/>
      <c r="CO335" s="184"/>
      <c r="CP335" s="184"/>
      <c r="CQ335" s="184"/>
      <c r="CR335" s="184"/>
      <c r="CS335" s="184"/>
      <c r="CT335" s="184"/>
      <c r="CU335" s="184"/>
      <c r="CV335" s="184"/>
      <c r="CW335" s="184"/>
      <c r="CX335" s="184"/>
      <c r="CY335" s="184"/>
      <c r="CZ335" s="184"/>
      <c r="DA335" s="184"/>
      <c r="DB335" s="184"/>
      <c r="DC335" s="184"/>
      <c r="DD335" s="184"/>
      <c r="DE335" s="184"/>
      <c r="DF335" s="184"/>
      <c r="DG335" s="184"/>
      <c r="DH335" s="184"/>
      <c r="DI335" s="184"/>
      <c r="DJ335" s="184"/>
      <c r="DK335" s="184"/>
      <c r="DL335" s="184"/>
      <c r="DM335" s="184"/>
      <c r="DN335" s="184"/>
      <c r="DO335" s="184"/>
      <c r="DP335" s="184"/>
      <c r="DQ335" s="184"/>
      <c r="DR335" s="184"/>
      <c r="DS335" s="184"/>
      <c r="DT335" s="184"/>
      <c r="DU335" s="184"/>
      <c r="DV335" s="184"/>
      <c r="DW335" s="184"/>
      <c r="DX335" s="184"/>
      <c r="DY335" s="184"/>
      <c r="DZ335" s="184"/>
      <c r="EA335" s="184"/>
      <c r="EB335" s="184"/>
      <c r="EC335" s="184"/>
    </row>
    <row r="336" spans="1:133" s="128" customFormat="1" ht="15" customHeight="1">
      <c r="A336" s="192" t="s">
        <v>112</v>
      </c>
      <c r="B336" s="192"/>
      <c r="C336" s="197" t="s">
        <v>509</v>
      </c>
      <c r="D336" s="197"/>
      <c r="E336" s="197"/>
      <c r="F336" s="197"/>
      <c r="G336" s="197"/>
      <c r="H336" s="197"/>
      <c r="I336" s="197"/>
      <c r="J336" s="197"/>
      <c r="K336" s="197"/>
      <c r="L336" s="197"/>
      <c r="M336" s="197"/>
      <c r="N336" s="197"/>
      <c r="O336" s="197"/>
      <c r="P336" s="197"/>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c r="AS336" s="184"/>
      <c r="AT336" s="184"/>
      <c r="AU336" s="184"/>
      <c r="AV336" s="184"/>
      <c r="AW336" s="184"/>
      <c r="AX336" s="184"/>
      <c r="AY336" s="184"/>
      <c r="AZ336" s="184"/>
      <c r="BA336" s="184"/>
      <c r="BB336" s="184"/>
      <c r="BC336" s="184"/>
      <c r="BD336" s="184"/>
      <c r="BE336" s="184"/>
      <c r="BF336" s="184"/>
      <c r="BG336" s="184"/>
      <c r="BH336" s="184"/>
      <c r="BI336" s="184"/>
      <c r="BJ336" s="184"/>
      <c r="BK336" s="184"/>
      <c r="BL336" s="184"/>
      <c r="BM336" s="184"/>
      <c r="BN336" s="184"/>
      <c r="BO336" s="184"/>
      <c r="BP336" s="184"/>
      <c r="BQ336" s="184"/>
      <c r="BR336" s="184"/>
      <c r="BS336" s="184"/>
      <c r="BT336" s="184"/>
      <c r="BU336" s="184"/>
      <c r="BV336" s="184"/>
      <c r="BW336" s="184"/>
      <c r="BX336" s="184"/>
      <c r="BY336" s="184"/>
      <c r="BZ336" s="184"/>
      <c r="CA336" s="184"/>
      <c r="CB336" s="184"/>
      <c r="CC336" s="184"/>
      <c r="CD336" s="184"/>
      <c r="CE336" s="184"/>
      <c r="CF336" s="184"/>
      <c r="CG336" s="184"/>
      <c r="CH336" s="184"/>
      <c r="CI336" s="184"/>
      <c r="CJ336" s="184"/>
      <c r="CK336" s="184"/>
      <c r="CL336" s="184"/>
      <c r="CM336" s="184"/>
      <c r="CN336" s="184"/>
      <c r="CO336" s="184"/>
      <c r="CP336" s="184"/>
      <c r="CQ336" s="184"/>
      <c r="CR336" s="184"/>
      <c r="CS336" s="184"/>
      <c r="CT336" s="184"/>
      <c r="CU336" s="184"/>
      <c r="CV336" s="184"/>
      <c r="CW336" s="184"/>
      <c r="CX336" s="184"/>
      <c r="CY336" s="184"/>
      <c r="CZ336" s="184"/>
      <c r="DA336" s="184"/>
      <c r="DB336" s="184"/>
      <c r="DC336" s="184"/>
      <c r="DD336" s="184"/>
      <c r="DE336" s="184"/>
      <c r="DF336" s="184"/>
      <c r="DG336" s="184"/>
      <c r="DH336" s="184"/>
      <c r="DI336" s="184"/>
      <c r="DJ336" s="184"/>
      <c r="DK336" s="184"/>
      <c r="DL336" s="184"/>
      <c r="DM336" s="184"/>
      <c r="DN336" s="184"/>
      <c r="DO336" s="184"/>
      <c r="DP336" s="184"/>
      <c r="DQ336" s="184"/>
      <c r="DR336" s="184"/>
      <c r="DS336" s="184"/>
      <c r="DT336" s="184"/>
      <c r="DU336" s="184"/>
      <c r="DV336" s="184"/>
      <c r="DW336" s="184"/>
      <c r="DX336" s="184"/>
      <c r="DY336" s="184"/>
      <c r="DZ336" s="184"/>
      <c r="EA336" s="184"/>
      <c r="EB336" s="184"/>
      <c r="EC336" s="184"/>
    </row>
    <row r="337" spans="1:133" s="128" customFormat="1" ht="15" customHeight="1">
      <c r="A337" s="158" t="s">
        <v>469</v>
      </c>
      <c r="B337" s="158"/>
      <c r="C337" s="194"/>
      <c r="D337" s="194"/>
      <c r="E337" s="194"/>
      <c r="F337" s="194"/>
      <c r="G337" s="194"/>
      <c r="H337" s="194"/>
      <c r="I337" s="194"/>
      <c r="J337" s="194"/>
      <c r="K337" s="194"/>
      <c r="L337" s="194"/>
      <c r="M337" s="194"/>
      <c r="N337" s="194"/>
      <c r="O337" s="194"/>
      <c r="P337" s="19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c r="AS337" s="184"/>
      <c r="AT337" s="184"/>
      <c r="AU337" s="184"/>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M337" s="184"/>
      <c r="CN337" s="184"/>
      <c r="CO337" s="184"/>
      <c r="CP337" s="184"/>
      <c r="CQ337" s="184"/>
      <c r="CR337" s="184"/>
      <c r="CS337" s="184"/>
      <c r="CT337" s="184"/>
      <c r="CU337" s="184"/>
      <c r="CV337" s="184"/>
      <c r="CW337" s="184"/>
      <c r="CX337" s="184"/>
      <c r="CY337" s="184"/>
      <c r="CZ337" s="184"/>
      <c r="DA337" s="184"/>
      <c r="DB337" s="184"/>
      <c r="DC337" s="184"/>
      <c r="DD337" s="184"/>
      <c r="DE337" s="184"/>
      <c r="DF337" s="184"/>
      <c r="DG337" s="184"/>
      <c r="DH337" s="184"/>
      <c r="DI337" s="184"/>
      <c r="DJ337" s="184"/>
      <c r="DK337" s="184"/>
      <c r="DL337" s="184"/>
      <c r="DM337" s="184"/>
      <c r="DN337" s="184"/>
      <c r="DO337" s="184"/>
      <c r="DP337" s="184"/>
      <c r="DQ337" s="184"/>
      <c r="DR337" s="184"/>
      <c r="DS337" s="184"/>
      <c r="DT337" s="184"/>
      <c r="DU337" s="184"/>
      <c r="DV337" s="184"/>
      <c r="DW337" s="184"/>
      <c r="DX337" s="184"/>
      <c r="DY337" s="184"/>
      <c r="DZ337" s="184"/>
      <c r="EA337" s="184"/>
      <c r="EB337" s="184"/>
      <c r="EC337" s="184"/>
    </row>
    <row r="338" spans="1:133" s="128" customFormat="1" ht="12.75">
      <c r="A338" s="158"/>
      <c r="B338" s="158"/>
      <c r="C338" s="194"/>
      <c r="D338" s="194"/>
      <c r="E338" s="194"/>
      <c r="F338" s="194"/>
      <c r="G338" s="194"/>
      <c r="H338" s="194"/>
      <c r="I338" s="194"/>
      <c r="J338" s="194"/>
      <c r="K338" s="194"/>
      <c r="L338" s="194"/>
      <c r="M338" s="194"/>
      <c r="N338" s="194"/>
      <c r="O338" s="194"/>
      <c r="P338" s="19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c r="AS338" s="184"/>
      <c r="AT338" s="184"/>
      <c r="AU338" s="184"/>
      <c r="AV338" s="184"/>
      <c r="AW338" s="184"/>
      <c r="AX338" s="184"/>
      <c r="AY338" s="184"/>
      <c r="AZ338" s="184"/>
      <c r="BA338" s="184"/>
      <c r="BB338" s="184"/>
      <c r="BC338" s="184"/>
      <c r="BD338" s="184"/>
      <c r="BE338" s="184"/>
      <c r="BF338" s="184"/>
      <c r="BG338" s="184"/>
      <c r="BH338" s="184"/>
      <c r="BI338" s="184"/>
      <c r="BJ338" s="184"/>
      <c r="BK338" s="184"/>
      <c r="BL338" s="184"/>
      <c r="BM338" s="184"/>
      <c r="BN338" s="184"/>
      <c r="BO338" s="184"/>
      <c r="BP338" s="184"/>
      <c r="BQ338" s="184"/>
      <c r="BR338" s="184"/>
      <c r="BS338" s="184"/>
      <c r="BT338" s="184"/>
      <c r="BU338" s="184"/>
      <c r="BV338" s="184"/>
      <c r="BW338" s="184"/>
      <c r="BX338" s="184"/>
      <c r="BY338" s="184"/>
      <c r="BZ338" s="184"/>
      <c r="CA338" s="184"/>
      <c r="CB338" s="184"/>
      <c r="CC338" s="184"/>
      <c r="CD338" s="184"/>
      <c r="CE338" s="184"/>
      <c r="CF338" s="184"/>
      <c r="CG338" s="184"/>
      <c r="CH338" s="184"/>
      <c r="CI338" s="184"/>
      <c r="CJ338" s="184"/>
      <c r="CK338" s="184"/>
      <c r="CL338" s="184"/>
      <c r="CM338" s="184"/>
      <c r="CN338" s="184"/>
      <c r="CO338" s="184"/>
      <c r="CP338" s="184"/>
      <c r="CQ338" s="184"/>
      <c r="CR338" s="184"/>
      <c r="CS338" s="184"/>
      <c r="CT338" s="184"/>
      <c r="CU338" s="184"/>
      <c r="CV338" s="184"/>
      <c r="CW338" s="184"/>
      <c r="CX338" s="184"/>
      <c r="CY338" s="184"/>
      <c r="CZ338" s="184"/>
      <c r="DA338" s="184"/>
      <c r="DB338" s="184"/>
      <c r="DC338" s="184"/>
      <c r="DD338" s="184"/>
      <c r="DE338" s="184"/>
      <c r="DF338" s="184"/>
      <c r="DG338" s="184"/>
      <c r="DH338" s="184"/>
      <c r="DI338" s="184"/>
      <c r="DJ338" s="184"/>
      <c r="DK338" s="184"/>
      <c r="DL338" s="184"/>
      <c r="DM338" s="184"/>
      <c r="DN338" s="184"/>
      <c r="DO338" s="184"/>
      <c r="DP338" s="184"/>
      <c r="DQ338" s="184"/>
      <c r="DR338" s="184"/>
      <c r="DS338" s="184"/>
      <c r="DT338" s="184"/>
      <c r="DU338" s="184"/>
      <c r="DV338" s="184"/>
      <c r="DW338" s="184"/>
      <c r="DX338" s="184"/>
      <c r="DY338" s="184"/>
      <c r="DZ338" s="184"/>
      <c r="EA338" s="184"/>
      <c r="EB338" s="184"/>
      <c r="EC338" s="184"/>
    </row>
    <row r="339" spans="1:133" s="128" customFormat="1" ht="12.75">
      <c r="A339" s="158"/>
      <c r="B339" s="158"/>
      <c r="C339" s="194"/>
      <c r="D339" s="194"/>
      <c r="E339" s="194"/>
      <c r="F339" s="194"/>
      <c r="G339" s="194"/>
      <c r="H339" s="194"/>
      <c r="I339" s="194"/>
      <c r="J339" s="194"/>
      <c r="K339" s="194"/>
      <c r="L339" s="194"/>
      <c r="M339" s="194"/>
      <c r="N339" s="194"/>
      <c r="O339" s="194"/>
      <c r="P339" s="19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c r="AS339" s="184"/>
      <c r="AT339" s="184"/>
      <c r="AU339" s="184"/>
      <c r="AV339" s="184"/>
      <c r="AW339" s="184"/>
      <c r="AX339" s="184"/>
      <c r="AY339" s="184"/>
      <c r="AZ339" s="184"/>
      <c r="BA339" s="184"/>
      <c r="BB339" s="184"/>
      <c r="BC339" s="184"/>
      <c r="BD339" s="184"/>
      <c r="BE339" s="184"/>
      <c r="BF339" s="184"/>
      <c r="BG339" s="184"/>
      <c r="BH339" s="184"/>
      <c r="BI339" s="184"/>
      <c r="BJ339" s="184"/>
      <c r="BK339" s="184"/>
      <c r="BL339" s="184"/>
      <c r="BM339" s="184"/>
      <c r="BN339" s="184"/>
      <c r="BO339" s="184"/>
      <c r="BP339" s="184"/>
      <c r="BQ339" s="184"/>
      <c r="BR339" s="184"/>
      <c r="BS339" s="184"/>
      <c r="BT339" s="184"/>
      <c r="BU339" s="184"/>
      <c r="BV339" s="184"/>
      <c r="BW339" s="184"/>
      <c r="BX339" s="184"/>
      <c r="BY339" s="184"/>
      <c r="BZ339" s="184"/>
      <c r="CA339" s="184"/>
      <c r="CB339" s="184"/>
      <c r="CC339" s="184"/>
      <c r="CD339" s="184"/>
      <c r="CE339" s="184"/>
      <c r="CF339" s="184"/>
      <c r="CG339" s="184"/>
      <c r="CH339" s="184"/>
      <c r="CI339" s="184"/>
      <c r="CJ339" s="184"/>
      <c r="CK339" s="184"/>
      <c r="CL339" s="184"/>
      <c r="CM339" s="184"/>
      <c r="CN339" s="184"/>
      <c r="CO339" s="184"/>
      <c r="CP339" s="184"/>
      <c r="CQ339" s="184"/>
      <c r="CR339" s="184"/>
      <c r="CS339" s="184"/>
      <c r="CT339" s="184"/>
      <c r="CU339" s="184"/>
      <c r="CV339" s="184"/>
      <c r="CW339" s="184"/>
      <c r="CX339" s="184"/>
      <c r="CY339" s="184"/>
      <c r="CZ339" s="184"/>
      <c r="DA339" s="184"/>
      <c r="DB339" s="184"/>
      <c r="DC339" s="184"/>
      <c r="DD339" s="184"/>
      <c r="DE339" s="184"/>
      <c r="DF339" s="184"/>
      <c r="DG339" s="184"/>
      <c r="DH339" s="184"/>
      <c r="DI339" s="184"/>
      <c r="DJ339" s="184"/>
      <c r="DK339" s="184"/>
      <c r="DL339" s="184"/>
      <c r="DM339" s="184"/>
      <c r="DN339" s="184"/>
      <c r="DO339" s="184"/>
      <c r="DP339" s="184"/>
      <c r="DQ339" s="184"/>
      <c r="DR339" s="184"/>
      <c r="DS339" s="184"/>
      <c r="DT339" s="184"/>
      <c r="DU339" s="184"/>
      <c r="DV339" s="184"/>
      <c r="DW339" s="184"/>
      <c r="DX339" s="184"/>
      <c r="DY339" s="184"/>
      <c r="DZ339" s="184"/>
      <c r="EA339" s="184"/>
      <c r="EB339" s="184"/>
      <c r="EC339" s="184"/>
    </row>
    <row r="340" spans="1:16" ht="13.5" customHeight="1">
      <c r="A340" s="160" t="s">
        <v>497</v>
      </c>
      <c r="B340" s="160"/>
      <c r="C340" s="160"/>
      <c r="D340" s="160"/>
      <c r="E340" s="160"/>
      <c r="F340" s="148">
        <v>89</v>
      </c>
      <c r="G340" s="149" t="s">
        <v>471</v>
      </c>
      <c r="H340" s="150"/>
      <c r="I340" s="150"/>
      <c r="J340" s="167"/>
      <c r="K340" s="179"/>
      <c r="L340" s="180"/>
      <c r="M340" s="181"/>
      <c r="N340" s="182"/>
      <c r="O340" s="182"/>
      <c r="P340" s="183"/>
    </row>
    <row r="341" spans="1:16" ht="13.5" customHeight="1">
      <c r="A341" s="160" t="s">
        <v>490</v>
      </c>
      <c r="B341" s="160"/>
      <c r="C341" s="160"/>
      <c r="D341" s="160"/>
      <c r="E341" s="160"/>
      <c r="F341" s="148">
        <v>3.4</v>
      </c>
      <c r="G341" s="149" t="s">
        <v>471</v>
      </c>
      <c r="H341" s="150" t="s">
        <v>510</v>
      </c>
      <c r="I341" s="150"/>
      <c r="J341" s="167"/>
      <c r="K341" s="179"/>
      <c r="L341" s="180"/>
      <c r="M341" s="181"/>
      <c r="N341" s="182"/>
      <c r="O341" s="182"/>
      <c r="P341" s="183"/>
    </row>
    <row r="342" spans="1:16" ht="13.5" customHeight="1">
      <c r="A342" s="147" t="s">
        <v>511</v>
      </c>
      <c r="B342" s="147"/>
      <c r="C342" s="147"/>
      <c r="D342" s="147"/>
      <c r="E342" s="147"/>
      <c r="F342" s="148"/>
      <c r="G342" s="149"/>
      <c r="H342" s="150"/>
      <c r="I342" s="150"/>
      <c r="J342" s="167"/>
      <c r="K342" s="179"/>
      <c r="L342" s="180"/>
      <c r="M342" s="181"/>
      <c r="N342" s="182"/>
      <c r="O342" s="182"/>
      <c r="P342" s="183"/>
    </row>
    <row r="343" spans="1:133" s="128" customFormat="1" ht="13.5">
      <c r="A343" s="141"/>
      <c r="B343" s="141"/>
      <c r="C343" s="141"/>
      <c r="D343" s="141"/>
      <c r="E343" s="141"/>
      <c r="F343" s="141"/>
      <c r="G343" s="141"/>
      <c r="H343" s="141"/>
      <c r="I343" s="141"/>
      <c r="J343" s="141"/>
      <c r="K343" s="141"/>
      <c r="L343" s="141"/>
      <c r="M343" s="141"/>
      <c r="N343" s="141"/>
      <c r="O343" s="141"/>
      <c r="P343" s="141"/>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c r="AS343" s="184"/>
      <c r="AT343" s="184"/>
      <c r="AU343" s="184"/>
      <c r="AV343" s="184"/>
      <c r="AW343" s="184"/>
      <c r="AX343" s="184"/>
      <c r="AY343" s="184"/>
      <c r="AZ343" s="184"/>
      <c r="BA343" s="184"/>
      <c r="BB343" s="184"/>
      <c r="BC343" s="184"/>
      <c r="BD343" s="184"/>
      <c r="BE343" s="184"/>
      <c r="BF343" s="184"/>
      <c r="BG343" s="184"/>
      <c r="BH343" s="184"/>
      <c r="BI343" s="184"/>
      <c r="BJ343" s="184"/>
      <c r="BK343" s="184"/>
      <c r="BL343" s="184"/>
      <c r="BM343" s="184"/>
      <c r="BN343" s="184"/>
      <c r="BO343" s="184"/>
      <c r="BP343" s="184"/>
      <c r="BQ343" s="184"/>
      <c r="BR343" s="184"/>
      <c r="BS343" s="184"/>
      <c r="BT343" s="184"/>
      <c r="BU343" s="184"/>
      <c r="BV343" s="184"/>
      <c r="BW343" s="184"/>
      <c r="BX343" s="184"/>
      <c r="BY343" s="184"/>
      <c r="BZ343" s="184"/>
      <c r="CA343" s="184"/>
      <c r="CB343" s="184"/>
      <c r="CC343" s="184"/>
      <c r="CD343" s="184"/>
      <c r="CE343" s="184"/>
      <c r="CF343" s="184"/>
      <c r="CG343" s="184"/>
      <c r="CH343" s="184"/>
      <c r="CI343" s="184"/>
      <c r="CJ343" s="184"/>
      <c r="CK343" s="184"/>
      <c r="CL343" s="184"/>
      <c r="CM343" s="184"/>
      <c r="CN343" s="184"/>
      <c r="CO343" s="184"/>
      <c r="CP343" s="184"/>
      <c r="CQ343" s="184"/>
      <c r="CR343" s="184"/>
      <c r="CS343" s="184"/>
      <c r="CT343" s="184"/>
      <c r="CU343" s="184"/>
      <c r="CV343" s="184"/>
      <c r="CW343" s="184"/>
      <c r="CX343" s="184"/>
      <c r="CY343" s="184"/>
      <c r="CZ343" s="184"/>
      <c r="DA343" s="184"/>
      <c r="DB343" s="184"/>
      <c r="DC343" s="184"/>
      <c r="DD343" s="184"/>
      <c r="DE343" s="184"/>
      <c r="DF343" s="184"/>
      <c r="DG343" s="184"/>
      <c r="DH343" s="184"/>
      <c r="DI343" s="184"/>
      <c r="DJ343" s="184"/>
      <c r="DK343" s="184"/>
      <c r="DL343" s="184"/>
      <c r="DM343" s="184"/>
      <c r="DN343" s="184"/>
      <c r="DO343" s="184"/>
      <c r="DP343" s="184"/>
      <c r="DQ343" s="184"/>
      <c r="DR343" s="184"/>
      <c r="DS343" s="184"/>
      <c r="DT343" s="184"/>
      <c r="DU343" s="184"/>
      <c r="DV343" s="184"/>
      <c r="DW343" s="184"/>
      <c r="DX343" s="184"/>
      <c r="DY343" s="184"/>
      <c r="DZ343" s="184"/>
      <c r="EA343" s="184"/>
      <c r="EB343" s="184"/>
      <c r="EC343" s="184"/>
    </row>
    <row r="344" spans="1:133" s="128" customFormat="1" ht="15.75">
      <c r="A344" s="151" t="s">
        <v>467</v>
      </c>
      <c r="B344" s="151"/>
      <c r="C344" s="152">
        <f>F341*F340</f>
        <v>302.6</v>
      </c>
      <c r="D344" s="153" t="s">
        <v>474</v>
      </c>
      <c r="E344" s="154"/>
      <c r="F344" s="154"/>
      <c r="G344" s="154"/>
      <c r="H344" s="154"/>
      <c r="I344" s="154"/>
      <c r="J344" s="153"/>
      <c r="K344" s="152"/>
      <c r="L344" s="174"/>
      <c r="M344" s="175"/>
      <c r="N344" s="176"/>
      <c r="O344" s="176"/>
      <c r="P344" s="177"/>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c r="AS344" s="184"/>
      <c r="AT344" s="184"/>
      <c r="AU344" s="184"/>
      <c r="AV344" s="184"/>
      <c r="AW344" s="184"/>
      <c r="AX344" s="184"/>
      <c r="AY344" s="184"/>
      <c r="AZ344" s="184"/>
      <c r="BA344" s="184"/>
      <c r="BB344" s="184"/>
      <c r="BC344" s="184"/>
      <c r="BD344" s="184"/>
      <c r="BE344" s="184"/>
      <c r="BF344" s="184"/>
      <c r="BG344" s="184"/>
      <c r="BH344" s="184"/>
      <c r="BI344" s="184"/>
      <c r="BJ344" s="184"/>
      <c r="BK344" s="184"/>
      <c r="BL344" s="184"/>
      <c r="BM344" s="184"/>
      <c r="BN344" s="184"/>
      <c r="BO344" s="184"/>
      <c r="BP344" s="184"/>
      <c r="BQ344" s="184"/>
      <c r="BR344" s="184"/>
      <c r="BS344" s="184"/>
      <c r="BT344" s="184"/>
      <c r="BU344" s="184"/>
      <c r="BV344" s="184"/>
      <c r="BW344" s="184"/>
      <c r="BX344" s="184"/>
      <c r="BY344" s="184"/>
      <c r="BZ344" s="184"/>
      <c r="CA344" s="184"/>
      <c r="CB344" s="184"/>
      <c r="CC344" s="184"/>
      <c r="CD344" s="184"/>
      <c r="CE344" s="184"/>
      <c r="CF344" s="184"/>
      <c r="CG344" s="184"/>
      <c r="CH344" s="184"/>
      <c r="CI344" s="184"/>
      <c r="CJ344" s="184"/>
      <c r="CK344" s="184"/>
      <c r="CL344" s="184"/>
      <c r="CM344" s="184"/>
      <c r="CN344" s="184"/>
      <c r="CO344" s="184"/>
      <c r="CP344" s="184"/>
      <c r="CQ344" s="184"/>
      <c r="CR344" s="184"/>
      <c r="CS344" s="184"/>
      <c r="CT344" s="184"/>
      <c r="CU344" s="184"/>
      <c r="CV344" s="184"/>
      <c r="CW344" s="184"/>
      <c r="CX344" s="184"/>
      <c r="CY344" s="184"/>
      <c r="CZ344" s="184"/>
      <c r="DA344" s="184"/>
      <c r="DB344" s="184"/>
      <c r="DC344" s="184"/>
      <c r="DD344" s="184"/>
      <c r="DE344" s="184"/>
      <c r="DF344" s="184"/>
      <c r="DG344" s="184"/>
      <c r="DH344" s="184"/>
      <c r="DI344" s="184"/>
      <c r="DJ344" s="184"/>
      <c r="DK344" s="184"/>
      <c r="DL344" s="184"/>
      <c r="DM344" s="184"/>
      <c r="DN344" s="184"/>
      <c r="DO344" s="184"/>
      <c r="DP344" s="184"/>
      <c r="DQ344" s="184"/>
      <c r="DR344" s="184"/>
      <c r="DS344" s="184"/>
      <c r="DT344" s="184"/>
      <c r="DU344" s="184"/>
      <c r="DV344" s="184"/>
      <c r="DW344" s="184"/>
      <c r="DX344" s="184"/>
      <c r="DY344" s="184"/>
      <c r="DZ344" s="184"/>
      <c r="EA344" s="184"/>
      <c r="EB344" s="184"/>
      <c r="EC344" s="184"/>
    </row>
    <row r="345" spans="1:133" s="128" customFormat="1" ht="15">
      <c r="A345" s="160"/>
      <c r="B345" s="160"/>
      <c r="C345" s="160"/>
      <c r="D345" s="160"/>
      <c r="E345" s="160"/>
      <c r="F345" s="198"/>
      <c r="G345" s="149"/>
      <c r="H345" s="199"/>
      <c r="I345" s="199"/>
      <c r="J345" s="199"/>
      <c r="K345" s="199"/>
      <c r="L345" s="199"/>
      <c r="M345" s="199"/>
      <c r="N345" s="199"/>
      <c r="O345" s="199"/>
      <c r="P345" s="199"/>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c r="AS345" s="184"/>
      <c r="AT345" s="184"/>
      <c r="AU345" s="184"/>
      <c r="AV345" s="184"/>
      <c r="AW345" s="184"/>
      <c r="AX345" s="184"/>
      <c r="AY345" s="184"/>
      <c r="AZ345" s="184"/>
      <c r="BA345" s="184"/>
      <c r="BB345" s="184"/>
      <c r="BC345" s="184"/>
      <c r="BD345" s="184"/>
      <c r="BE345" s="184"/>
      <c r="BF345" s="184"/>
      <c r="BG345" s="184"/>
      <c r="BH345" s="184"/>
      <c r="BI345" s="184"/>
      <c r="BJ345" s="184"/>
      <c r="BK345" s="184"/>
      <c r="BL345" s="184"/>
      <c r="BM345" s="184"/>
      <c r="BN345" s="184"/>
      <c r="BO345" s="184"/>
      <c r="BP345" s="184"/>
      <c r="BQ345" s="184"/>
      <c r="BR345" s="184"/>
      <c r="BS345" s="184"/>
      <c r="BT345" s="184"/>
      <c r="BU345" s="184"/>
      <c r="BV345" s="184"/>
      <c r="BW345" s="184"/>
      <c r="BX345" s="184"/>
      <c r="BY345" s="184"/>
      <c r="BZ345" s="184"/>
      <c r="CA345" s="184"/>
      <c r="CB345" s="184"/>
      <c r="CC345" s="184"/>
      <c r="CD345" s="184"/>
      <c r="CE345" s="184"/>
      <c r="CF345" s="184"/>
      <c r="CG345" s="184"/>
      <c r="CH345" s="184"/>
      <c r="CI345" s="184"/>
      <c r="CJ345" s="184"/>
      <c r="CK345" s="184"/>
      <c r="CL345" s="184"/>
      <c r="CM345" s="184"/>
      <c r="CN345" s="184"/>
      <c r="CO345" s="184"/>
      <c r="CP345" s="184"/>
      <c r="CQ345" s="184"/>
      <c r="CR345" s="184"/>
      <c r="CS345" s="184"/>
      <c r="CT345" s="184"/>
      <c r="CU345" s="184"/>
      <c r="CV345" s="184"/>
      <c r="CW345" s="184"/>
      <c r="CX345" s="184"/>
      <c r="CY345" s="184"/>
      <c r="CZ345" s="184"/>
      <c r="DA345" s="184"/>
      <c r="DB345" s="184"/>
      <c r="DC345" s="184"/>
      <c r="DD345" s="184"/>
      <c r="DE345" s="184"/>
      <c r="DF345" s="184"/>
      <c r="DG345" s="184"/>
      <c r="DH345" s="184"/>
      <c r="DI345" s="184"/>
      <c r="DJ345" s="184"/>
      <c r="DK345" s="184"/>
      <c r="DL345" s="184"/>
      <c r="DM345" s="184"/>
      <c r="DN345" s="184"/>
      <c r="DO345" s="184"/>
      <c r="DP345" s="184"/>
      <c r="DQ345" s="184"/>
      <c r="DR345" s="184"/>
      <c r="DS345" s="184"/>
      <c r="DT345" s="184"/>
      <c r="DU345" s="184"/>
      <c r="DV345" s="184"/>
      <c r="DW345" s="184"/>
      <c r="DX345" s="184"/>
      <c r="DY345" s="184"/>
      <c r="DZ345" s="184"/>
      <c r="EA345" s="184"/>
      <c r="EB345" s="184"/>
      <c r="EC345" s="184"/>
    </row>
    <row r="346" spans="1:133" s="128" customFormat="1" ht="15" customHeight="1">
      <c r="A346" s="142" t="s">
        <v>115</v>
      </c>
      <c r="B346" s="142"/>
      <c r="C346" s="200" t="s">
        <v>512</v>
      </c>
      <c r="D346" s="200"/>
      <c r="E346" s="200"/>
      <c r="F346" s="200"/>
      <c r="G346" s="200"/>
      <c r="H346" s="200"/>
      <c r="I346" s="200"/>
      <c r="J346" s="200"/>
      <c r="K346" s="200"/>
      <c r="L346" s="200"/>
      <c r="M346" s="200"/>
      <c r="N346" s="200"/>
      <c r="O346" s="200"/>
      <c r="P346" s="200"/>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c r="AS346" s="184"/>
      <c r="AT346" s="184"/>
      <c r="AU346" s="184"/>
      <c r="AV346" s="184"/>
      <c r="AW346" s="184"/>
      <c r="AX346" s="184"/>
      <c r="AY346" s="184"/>
      <c r="AZ346" s="184"/>
      <c r="BA346" s="184"/>
      <c r="BB346" s="184"/>
      <c r="BC346" s="184"/>
      <c r="BD346" s="184"/>
      <c r="BE346" s="184"/>
      <c r="BF346" s="184"/>
      <c r="BG346" s="184"/>
      <c r="BH346" s="184"/>
      <c r="BI346" s="184"/>
      <c r="BJ346" s="184"/>
      <c r="BK346" s="184"/>
      <c r="BL346" s="184"/>
      <c r="BM346" s="184"/>
      <c r="BN346" s="184"/>
      <c r="BO346" s="184"/>
      <c r="BP346" s="184"/>
      <c r="BQ346" s="184"/>
      <c r="BR346" s="184"/>
      <c r="BS346" s="184"/>
      <c r="BT346" s="184"/>
      <c r="BU346" s="184"/>
      <c r="BV346" s="184"/>
      <c r="BW346" s="184"/>
      <c r="BX346" s="184"/>
      <c r="BY346" s="184"/>
      <c r="BZ346" s="184"/>
      <c r="CA346" s="184"/>
      <c r="CB346" s="184"/>
      <c r="CC346" s="184"/>
      <c r="CD346" s="184"/>
      <c r="CE346" s="184"/>
      <c r="CF346" s="184"/>
      <c r="CG346" s="184"/>
      <c r="CH346" s="184"/>
      <c r="CI346" s="184"/>
      <c r="CJ346" s="184"/>
      <c r="CK346" s="184"/>
      <c r="CL346" s="184"/>
      <c r="CM346" s="184"/>
      <c r="CN346" s="184"/>
      <c r="CO346" s="184"/>
      <c r="CP346" s="184"/>
      <c r="CQ346" s="184"/>
      <c r="CR346" s="184"/>
      <c r="CS346" s="184"/>
      <c r="CT346" s="184"/>
      <c r="CU346" s="184"/>
      <c r="CV346" s="184"/>
      <c r="CW346" s="184"/>
      <c r="CX346" s="184"/>
      <c r="CY346" s="184"/>
      <c r="CZ346" s="184"/>
      <c r="DA346" s="184"/>
      <c r="DB346" s="184"/>
      <c r="DC346" s="184"/>
      <c r="DD346" s="184"/>
      <c r="DE346" s="184"/>
      <c r="DF346" s="184"/>
      <c r="DG346" s="184"/>
      <c r="DH346" s="184"/>
      <c r="DI346" s="184"/>
      <c r="DJ346" s="184"/>
      <c r="DK346" s="184"/>
      <c r="DL346" s="184"/>
      <c r="DM346" s="184"/>
      <c r="DN346" s="184"/>
      <c r="DO346" s="184"/>
      <c r="DP346" s="184"/>
      <c r="DQ346" s="184"/>
      <c r="DR346" s="184"/>
      <c r="DS346" s="184"/>
      <c r="DT346" s="184"/>
      <c r="DU346" s="184"/>
      <c r="DV346" s="184"/>
      <c r="DW346" s="184"/>
      <c r="DX346" s="184"/>
      <c r="DY346" s="184"/>
      <c r="DZ346" s="184"/>
      <c r="EA346" s="184"/>
      <c r="EB346" s="184"/>
      <c r="EC346" s="184"/>
    </row>
    <row r="347" spans="1:16" ht="13.5" customHeight="1">
      <c r="A347" s="160" t="s">
        <v>497</v>
      </c>
      <c r="B347" s="160"/>
      <c r="C347" s="160"/>
      <c r="D347" s="160"/>
      <c r="E347" s="160"/>
      <c r="F347" s="148">
        <f>CUSTOS!F69</f>
        <v>3</v>
      </c>
      <c r="G347" s="149" t="s">
        <v>471</v>
      </c>
      <c r="H347" s="150"/>
      <c r="I347" s="150"/>
      <c r="J347" s="167"/>
      <c r="K347" s="179"/>
      <c r="L347" s="180"/>
      <c r="M347" s="181"/>
      <c r="N347" s="182"/>
      <c r="O347" s="182"/>
      <c r="P347" s="183"/>
    </row>
    <row r="348" spans="1:16" ht="13.5" customHeight="1">
      <c r="A348" s="160"/>
      <c r="B348" s="160"/>
      <c r="C348" s="160"/>
      <c r="D348" s="160"/>
      <c r="E348" s="160"/>
      <c r="F348" s="148"/>
      <c r="G348" s="149"/>
      <c r="H348" s="150"/>
      <c r="I348" s="150"/>
      <c r="J348" s="167"/>
      <c r="K348" s="179"/>
      <c r="L348" s="180"/>
      <c r="M348" s="181"/>
      <c r="N348" s="182"/>
      <c r="O348" s="182"/>
      <c r="P348" s="183"/>
    </row>
    <row r="349" spans="1:16" ht="13.5" customHeight="1">
      <c r="A349" s="147"/>
      <c r="B349" s="147"/>
      <c r="C349" s="147"/>
      <c r="D349" s="147"/>
      <c r="E349" s="147"/>
      <c r="F349" s="148"/>
      <c r="G349" s="149"/>
      <c r="H349" s="150"/>
      <c r="I349" s="150"/>
      <c r="J349" s="167"/>
      <c r="K349" s="179"/>
      <c r="L349" s="180"/>
      <c r="M349" s="181"/>
      <c r="N349" s="182"/>
      <c r="O349" s="182"/>
      <c r="P349" s="183"/>
    </row>
    <row r="350" spans="1:133" s="128" customFormat="1" ht="13.5">
      <c r="A350" s="141"/>
      <c r="B350" s="141"/>
      <c r="C350" s="141"/>
      <c r="D350" s="141"/>
      <c r="E350" s="141"/>
      <c r="F350" s="141"/>
      <c r="G350" s="141"/>
      <c r="H350" s="141"/>
      <c r="I350" s="141"/>
      <c r="J350" s="141"/>
      <c r="K350" s="141"/>
      <c r="L350" s="141"/>
      <c r="M350" s="141"/>
      <c r="N350" s="141"/>
      <c r="O350" s="141"/>
      <c r="P350" s="141"/>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c r="AS350" s="184"/>
      <c r="AT350" s="184"/>
      <c r="AU350" s="184"/>
      <c r="AV350" s="184"/>
      <c r="AW350" s="184"/>
      <c r="AX350" s="184"/>
      <c r="AY350" s="184"/>
      <c r="AZ350" s="184"/>
      <c r="BA350" s="184"/>
      <c r="BB350" s="184"/>
      <c r="BC350" s="184"/>
      <c r="BD350" s="184"/>
      <c r="BE350" s="184"/>
      <c r="BF350" s="184"/>
      <c r="BG350" s="184"/>
      <c r="BH350" s="184"/>
      <c r="BI350" s="184"/>
      <c r="BJ350" s="184"/>
      <c r="BK350" s="184"/>
      <c r="BL350" s="184"/>
      <c r="BM350" s="184"/>
      <c r="BN350" s="184"/>
      <c r="BO350" s="184"/>
      <c r="BP350" s="184"/>
      <c r="BQ350" s="184"/>
      <c r="BR350" s="184"/>
      <c r="BS350" s="184"/>
      <c r="BT350" s="184"/>
      <c r="BU350" s="184"/>
      <c r="BV350" s="184"/>
      <c r="BW350" s="184"/>
      <c r="BX350" s="184"/>
      <c r="BY350" s="184"/>
      <c r="BZ350" s="184"/>
      <c r="CA350" s="184"/>
      <c r="CB350" s="184"/>
      <c r="CC350" s="184"/>
      <c r="CD350" s="184"/>
      <c r="CE350" s="184"/>
      <c r="CF350" s="184"/>
      <c r="CG350" s="184"/>
      <c r="CH350" s="184"/>
      <c r="CI350" s="184"/>
      <c r="CJ350" s="184"/>
      <c r="CK350" s="184"/>
      <c r="CL350" s="184"/>
      <c r="CM350" s="184"/>
      <c r="CN350" s="184"/>
      <c r="CO350" s="184"/>
      <c r="CP350" s="184"/>
      <c r="CQ350" s="184"/>
      <c r="CR350" s="184"/>
      <c r="CS350" s="184"/>
      <c r="CT350" s="184"/>
      <c r="CU350" s="184"/>
      <c r="CV350" s="184"/>
      <c r="CW350" s="184"/>
      <c r="CX350" s="184"/>
      <c r="CY350" s="184"/>
      <c r="CZ350" s="184"/>
      <c r="DA350" s="184"/>
      <c r="DB350" s="184"/>
      <c r="DC350" s="184"/>
      <c r="DD350" s="184"/>
      <c r="DE350" s="184"/>
      <c r="DF350" s="184"/>
      <c r="DG350" s="184"/>
      <c r="DH350" s="184"/>
      <c r="DI350" s="184"/>
      <c r="DJ350" s="184"/>
      <c r="DK350" s="184"/>
      <c r="DL350" s="184"/>
      <c r="DM350" s="184"/>
      <c r="DN350" s="184"/>
      <c r="DO350" s="184"/>
      <c r="DP350" s="184"/>
      <c r="DQ350" s="184"/>
      <c r="DR350" s="184"/>
      <c r="DS350" s="184"/>
      <c r="DT350" s="184"/>
      <c r="DU350" s="184"/>
      <c r="DV350" s="184"/>
      <c r="DW350" s="184"/>
      <c r="DX350" s="184"/>
      <c r="DY350" s="184"/>
      <c r="DZ350" s="184"/>
      <c r="EA350" s="184"/>
      <c r="EB350" s="184"/>
      <c r="EC350" s="184"/>
    </row>
    <row r="351" spans="1:133" s="128" customFormat="1" ht="15.75">
      <c r="A351" s="151" t="s">
        <v>467</v>
      </c>
      <c r="B351" s="151"/>
      <c r="C351" s="152">
        <f>F347</f>
        <v>3</v>
      </c>
      <c r="D351" s="153" t="s">
        <v>471</v>
      </c>
      <c r="E351" s="154"/>
      <c r="F351" s="154"/>
      <c r="G351" s="154"/>
      <c r="H351" s="154"/>
      <c r="I351" s="154"/>
      <c r="J351" s="153"/>
      <c r="K351" s="152"/>
      <c r="L351" s="174"/>
      <c r="M351" s="175"/>
      <c r="N351" s="176"/>
      <c r="O351" s="176"/>
      <c r="P351" s="177"/>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4"/>
      <c r="AY351" s="184"/>
      <c r="AZ351" s="184"/>
      <c r="BA351" s="184"/>
      <c r="BB351" s="184"/>
      <c r="BC351" s="184"/>
      <c r="BD351" s="184"/>
      <c r="BE351" s="184"/>
      <c r="BF351" s="184"/>
      <c r="BG351" s="184"/>
      <c r="BH351" s="184"/>
      <c r="BI351" s="184"/>
      <c r="BJ351" s="184"/>
      <c r="BK351" s="184"/>
      <c r="BL351" s="184"/>
      <c r="BM351" s="184"/>
      <c r="BN351" s="184"/>
      <c r="BO351" s="184"/>
      <c r="BP351" s="184"/>
      <c r="BQ351" s="184"/>
      <c r="BR351" s="184"/>
      <c r="BS351" s="184"/>
      <c r="BT351" s="184"/>
      <c r="BU351" s="184"/>
      <c r="BV351" s="184"/>
      <c r="BW351" s="184"/>
      <c r="BX351" s="184"/>
      <c r="BY351" s="184"/>
      <c r="BZ351" s="184"/>
      <c r="CA351" s="184"/>
      <c r="CB351" s="184"/>
      <c r="CC351" s="184"/>
      <c r="CD351" s="184"/>
      <c r="CE351" s="184"/>
      <c r="CF351" s="184"/>
      <c r="CG351" s="184"/>
      <c r="CH351" s="184"/>
      <c r="CI351" s="184"/>
      <c r="CJ351" s="184"/>
      <c r="CK351" s="184"/>
      <c r="CL351" s="184"/>
      <c r="CM351" s="184"/>
      <c r="CN351" s="184"/>
      <c r="CO351" s="184"/>
      <c r="CP351" s="184"/>
      <c r="CQ351" s="184"/>
      <c r="CR351" s="184"/>
      <c r="CS351" s="184"/>
      <c r="CT351" s="184"/>
      <c r="CU351" s="184"/>
      <c r="CV351" s="184"/>
      <c r="CW351" s="184"/>
      <c r="CX351" s="184"/>
      <c r="CY351" s="184"/>
      <c r="CZ351" s="184"/>
      <c r="DA351" s="184"/>
      <c r="DB351" s="184"/>
      <c r="DC351" s="184"/>
      <c r="DD351" s="184"/>
      <c r="DE351" s="184"/>
      <c r="DF351" s="184"/>
      <c r="DG351" s="184"/>
      <c r="DH351" s="184"/>
      <c r="DI351" s="184"/>
      <c r="DJ351" s="184"/>
      <c r="DK351" s="184"/>
      <c r="DL351" s="184"/>
      <c r="DM351" s="184"/>
      <c r="DN351" s="184"/>
      <c r="DO351" s="184"/>
      <c r="DP351" s="184"/>
      <c r="DQ351" s="184"/>
      <c r="DR351" s="184"/>
      <c r="DS351" s="184"/>
      <c r="DT351" s="184"/>
      <c r="DU351" s="184"/>
      <c r="DV351" s="184"/>
      <c r="DW351" s="184"/>
      <c r="DX351" s="184"/>
      <c r="DY351" s="184"/>
      <c r="DZ351" s="184"/>
      <c r="EA351" s="184"/>
      <c r="EB351" s="184"/>
      <c r="EC351" s="184"/>
    </row>
    <row r="352" spans="1:133" s="128" customFormat="1" ht="13.5">
      <c r="A352" s="141"/>
      <c r="B352" s="141"/>
      <c r="C352" s="141"/>
      <c r="D352" s="141"/>
      <c r="E352" s="141"/>
      <c r="F352" s="141"/>
      <c r="G352" s="141"/>
      <c r="H352" s="141"/>
      <c r="I352" s="141"/>
      <c r="J352" s="141"/>
      <c r="K352" s="141"/>
      <c r="L352" s="141"/>
      <c r="M352" s="141"/>
      <c r="N352" s="141"/>
      <c r="O352" s="141"/>
      <c r="P352" s="141"/>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c r="AS352" s="184"/>
      <c r="AT352" s="184"/>
      <c r="AU352" s="184"/>
      <c r="AV352" s="184"/>
      <c r="AW352" s="184"/>
      <c r="AX352" s="184"/>
      <c r="AY352" s="184"/>
      <c r="AZ352" s="184"/>
      <c r="BA352" s="184"/>
      <c r="BB352" s="184"/>
      <c r="BC352" s="184"/>
      <c r="BD352" s="184"/>
      <c r="BE352" s="184"/>
      <c r="BF352" s="184"/>
      <c r="BG352" s="184"/>
      <c r="BH352" s="184"/>
      <c r="BI352" s="184"/>
      <c r="BJ352" s="184"/>
      <c r="BK352" s="184"/>
      <c r="BL352" s="184"/>
      <c r="BM352" s="184"/>
      <c r="BN352" s="184"/>
      <c r="BO352" s="184"/>
      <c r="BP352" s="184"/>
      <c r="BQ352" s="184"/>
      <c r="BR352" s="184"/>
      <c r="BS352" s="184"/>
      <c r="BT352" s="184"/>
      <c r="BU352" s="184"/>
      <c r="BV352" s="184"/>
      <c r="BW352" s="184"/>
      <c r="BX352" s="184"/>
      <c r="BY352" s="184"/>
      <c r="BZ352" s="184"/>
      <c r="CA352" s="184"/>
      <c r="CB352" s="184"/>
      <c r="CC352" s="184"/>
      <c r="CD352" s="184"/>
      <c r="CE352" s="184"/>
      <c r="CF352" s="184"/>
      <c r="CG352" s="184"/>
      <c r="CH352" s="184"/>
      <c r="CI352" s="184"/>
      <c r="CJ352" s="184"/>
      <c r="CK352" s="184"/>
      <c r="CL352" s="184"/>
      <c r="CM352" s="184"/>
      <c r="CN352" s="184"/>
      <c r="CO352" s="184"/>
      <c r="CP352" s="184"/>
      <c r="CQ352" s="184"/>
      <c r="CR352" s="184"/>
      <c r="CS352" s="184"/>
      <c r="CT352" s="184"/>
      <c r="CU352" s="184"/>
      <c r="CV352" s="184"/>
      <c r="CW352" s="184"/>
      <c r="CX352" s="184"/>
      <c r="CY352" s="184"/>
      <c r="CZ352" s="184"/>
      <c r="DA352" s="184"/>
      <c r="DB352" s="184"/>
      <c r="DC352" s="184"/>
      <c r="DD352" s="184"/>
      <c r="DE352" s="184"/>
      <c r="DF352" s="184"/>
      <c r="DG352" s="184"/>
      <c r="DH352" s="184"/>
      <c r="DI352" s="184"/>
      <c r="DJ352" s="184"/>
      <c r="DK352" s="184"/>
      <c r="DL352" s="184"/>
      <c r="DM352" s="184"/>
      <c r="DN352" s="184"/>
      <c r="DO352" s="184"/>
      <c r="DP352" s="184"/>
      <c r="DQ352" s="184"/>
      <c r="DR352" s="184"/>
      <c r="DS352" s="184"/>
      <c r="DT352" s="184"/>
      <c r="DU352" s="184"/>
      <c r="DV352" s="184"/>
      <c r="DW352" s="184"/>
      <c r="DX352" s="184"/>
      <c r="DY352" s="184"/>
      <c r="DZ352" s="184"/>
      <c r="EA352" s="184"/>
      <c r="EB352" s="184"/>
      <c r="EC352" s="184"/>
    </row>
    <row r="353" spans="1:133" s="128" customFormat="1" ht="15" customHeight="1">
      <c r="A353" s="142" t="s">
        <v>118</v>
      </c>
      <c r="B353" s="142"/>
      <c r="C353" s="200" t="s">
        <v>513</v>
      </c>
      <c r="D353" s="200"/>
      <c r="E353" s="200"/>
      <c r="F353" s="200"/>
      <c r="G353" s="200"/>
      <c r="H353" s="200"/>
      <c r="I353" s="200"/>
      <c r="J353" s="200"/>
      <c r="K353" s="200"/>
      <c r="L353" s="200"/>
      <c r="M353" s="200"/>
      <c r="N353" s="200"/>
      <c r="O353" s="200"/>
      <c r="P353" s="200"/>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c r="AS353" s="184"/>
      <c r="AT353" s="184"/>
      <c r="AU353" s="184"/>
      <c r="AV353" s="184"/>
      <c r="AW353" s="184"/>
      <c r="AX353" s="184"/>
      <c r="AY353" s="184"/>
      <c r="AZ353" s="184"/>
      <c r="BA353" s="184"/>
      <c r="BB353" s="184"/>
      <c r="BC353" s="184"/>
      <c r="BD353" s="184"/>
      <c r="BE353" s="184"/>
      <c r="BF353" s="184"/>
      <c r="BG353" s="184"/>
      <c r="BH353" s="184"/>
      <c r="BI353" s="184"/>
      <c r="BJ353" s="184"/>
      <c r="BK353" s="184"/>
      <c r="BL353" s="184"/>
      <c r="BM353" s="184"/>
      <c r="BN353" s="184"/>
      <c r="BO353" s="184"/>
      <c r="BP353" s="184"/>
      <c r="BQ353" s="184"/>
      <c r="BR353" s="184"/>
      <c r="BS353" s="184"/>
      <c r="BT353" s="184"/>
      <c r="BU353" s="184"/>
      <c r="BV353" s="184"/>
      <c r="BW353" s="184"/>
      <c r="BX353" s="184"/>
      <c r="BY353" s="184"/>
      <c r="BZ353" s="184"/>
      <c r="CA353" s="184"/>
      <c r="CB353" s="184"/>
      <c r="CC353" s="184"/>
      <c r="CD353" s="184"/>
      <c r="CE353" s="184"/>
      <c r="CF353" s="184"/>
      <c r="CG353" s="184"/>
      <c r="CH353" s="184"/>
      <c r="CI353" s="184"/>
      <c r="CJ353" s="184"/>
      <c r="CK353" s="184"/>
      <c r="CL353" s="184"/>
      <c r="CM353" s="184"/>
      <c r="CN353" s="184"/>
      <c r="CO353" s="184"/>
      <c r="CP353" s="184"/>
      <c r="CQ353" s="184"/>
      <c r="CR353" s="184"/>
      <c r="CS353" s="184"/>
      <c r="CT353" s="184"/>
      <c r="CU353" s="184"/>
      <c r="CV353" s="184"/>
      <c r="CW353" s="184"/>
      <c r="CX353" s="184"/>
      <c r="CY353" s="184"/>
      <c r="CZ353" s="184"/>
      <c r="DA353" s="184"/>
      <c r="DB353" s="184"/>
      <c r="DC353" s="184"/>
      <c r="DD353" s="184"/>
      <c r="DE353" s="184"/>
      <c r="DF353" s="184"/>
      <c r="DG353" s="184"/>
      <c r="DH353" s="184"/>
      <c r="DI353" s="184"/>
      <c r="DJ353" s="184"/>
      <c r="DK353" s="184"/>
      <c r="DL353" s="184"/>
      <c r="DM353" s="184"/>
      <c r="DN353" s="184"/>
      <c r="DO353" s="184"/>
      <c r="DP353" s="184"/>
      <c r="DQ353" s="184"/>
      <c r="DR353" s="184"/>
      <c r="DS353" s="184"/>
      <c r="DT353" s="184"/>
      <c r="DU353" s="184"/>
      <c r="DV353" s="184"/>
      <c r="DW353" s="184"/>
      <c r="DX353" s="184"/>
      <c r="DY353" s="184"/>
      <c r="DZ353" s="184"/>
      <c r="EA353" s="184"/>
      <c r="EB353" s="184"/>
      <c r="EC353" s="184"/>
    </row>
    <row r="354" spans="1:133" s="128" customFormat="1" ht="15" customHeight="1">
      <c r="A354" s="158" t="s">
        <v>469</v>
      </c>
      <c r="B354" s="158"/>
      <c r="C354" s="194"/>
      <c r="D354" s="194"/>
      <c r="E354" s="194"/>
      <c r="F354" s="194"/>
      <c r="G354" s="194"/>
      <c r="H354" s="194"/>
      <c r="I354" s="194"/>
      <c r="J354" s="194"/>
      <c r="K354" s="194"/>
      <c r="L354" s="194"/>
      <c r="M354" s="194"/>
      <c r="N354" s="194"/>
      <c r="O354" s="194"/>
      <c r="P354" s="19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c r="AS354" s="184"/>
      <c r="AT354" s="184"/>
      <c r="AU354" s="184"/>
      <c r="AV354" s="184"/>
      <c r="AW354" s="184"/>
      <c r="AX354" s="184"/>
      <c r="AY354" s="184"/>
      <c r="AZ354" s="184"/>
      <c r="BA354" s="184"/>
      <c r="BB354" s="184"/>
      <c r="BC354" s="184"/>
      <c r="BD354" s="184"/>
      <c r="BE354" s="184"/>
      <c r="BF354" s="184"/>
      <c r="BG354" s="184"/>
      <c r="BH354" s="184"/>
      <c r="BI354" s="184"/>
      <c r="BJ354" s="184"/>
      <c r="BK354" s="184"/>
      <c r="BL354" s="184"/>
      <c r="BM354" s="184"/>
      <c r="BN354" s="184"/>
      <c r="BO354" s="184"/>
      <c r="BP354" s="184"/>
      <c r="BQ354" s="184"/>
      <c r="BR354" s="184"/>
      <c r="BS354" s="184"/>
      <c r="BT354" s="184"/>
      <c r="BU354" s="184"/>
      <c r="BV354" s="184"/>
      <c r="BW354" s="184"/>
      <c r="BX354" s="184"/>
      <c r="BY354" s="184"/>
      <c r="BZ354" s="184"/>
      <c r="CA354" s="184"/>
      <c r="CB354" s="184"/>
      <c r="CC354" s="184"/>
      <c r="CD354" s="184"/>
      <c r="CE354" s="184"/>
      <c r="CF354" s="184"/>
      <c r="CG354" s="184"/>
      <c r="CH354" s="184"/>
      <c r="CI354" s="184"/>
      <c r="CJ354" s="184"/>
      <c r="CK354" s="184"/>
      <c r="CL354" s="184"/>
      <c r="CM354" s="184"/>
      <c r="CN354" s="184"/>
      <c r="CO354" s="184"/>
      <c r="CP354" s="184"/>
      <c r="CQ354" s="184"/>
      <c r="CR354" s="184"/>
      <c r="CS354" s="184"/>
      <c r="CT354" s="184"/>
      <c r="CU354" s="184"/>
      <c r="CV354" s="184"/>
      <c r="CW354" s="184"/>
      <c r="CX354" s="184"/>
      <c r="CY354" s="184"/>
      <c r="CZ354" s="184"/>
      <c r="DA354" s="184"/>
      <c r="DB354" s="184"/>
      <c r="DC354" s="184"/>
      <c r="DD354" s="184"/>
      <c r="DE354" s="184"/>
      <c r="DF354" s="184"/>
      <c r="DG354" s="184"/>
      <c r="DH354" s="184"/>
      <c r="DI354" s="184"/>
      <c r="DJ354" s="184"/>
      <c r="DK354" s="184"/>
      <c r="DL354" s="184"/>
      <c r="DM354" s="184"/>
      <c r="DN354" s="184"/>
      <c r="DO354" s="184"/>
      <c r="DP354" s="184"/>
      <c r="DQ354" s="184"/>
      <c r="DR354" s="184"/>
      <c r="DS354" s="184"/>
      <c r="DT354" s="184"/>
      <c r="DU354" s="184"/>
      <c r="DV354" s="184"/>
      <c r="DW354" s="184"/>
      <c r="DX354" s="184"/>
      <c r="DY354" s="184"/>
      <c r="DZ354" s="184"/>
      <c r="EA354" s="184"/>
      <c r="EB354" s="184"/>
      <c r="EC354" s="184"/>
    </row>
    <row r="355" spans="1:133" s="128" customFormat="1" ht="12.75">
      <c r="A355" s="158"/>
      <c r="B355" s="158"/>
      <c r="C355" s="194"/>
      <c r="D355" s="194"/>
      <c r="E355" s="194"/>
      <c r="F355" s="194"/>
      <c r="G355" s="194"/>
      <c r="H355" s="194"/>
      <c r="I355" s="194"/>
      <c r="J355" s="194"/>
      <c r="K355" s="194"/>
      <c r="L355" s="194"/>
      <c r="M355" s="194"/>
      <c r="N355" s="194"/>
      <c r="O355" s="194"/>
      <c r="P355" s="19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c r="AS355" s="184"/>
      <c r="AT355" s="184"/>
      <c r="AU355" s="184"/>
      <c r="AV355" s="184"/>
      <c r="AW355" s="184"/>
      <c r="AX355" s="184"/>
      <c r="AY355" s="184"/>
      <c r="AZ355" s="184"/>
      <c r="BA355" s="184"/>
      <c r="BB355" s="184"/>
      <c r="BC355" s="184"/>
      <c r="BD355" s="184"/>
      <c r="BE355" s="184"/>
      <c r="BF355" s="184"/>
      <c r="BG355" s="184"/>
      <c r="BH355" s="184"/>
      <c r="BI355" s="184"/>
      <c r="BJ355" s="184"/>
      <c r="BK355" s="184"/>
      <c r="BL355" s="184"/>
      <c r="BM355" s="184"/>
      <c r="BN355" s="184"/>
      <c r="BO355" s="184"/>
      <c r="BP355" s="184"/>
      <c r="BQ355" s="184"/>
      <c r="BR355" s="184"/>
      <c r="BS355" s="184"/>
      <c r="BT355" s="184"/>
      <c r="BU355" s="184"/>
      <c r="BV355" s="184"/>
      <c r="BW355" s="184"/>
      <c r="BX355" s="184"/>
      <c r="BY355" s="184"/>
      <c r="BZ355" s="184"/>
      <c r="CA355" s="184"/>
      <c r="CB355" s="184"/>
      <c r="CC355" s="184"/>
      <c r="CD355" s="184"/>
      <c r="CE355" s="184"/>
      <c r="CF355" s="184"/>
      <c r="CG355" s="184"/>
      <c r="CH355" s="184"/>
      <c r="CI355" s="184"/>
      <c r="CJ355" s="184"/>
      <c r="CK355" s="184"/>
      <c r="CL355" s="184"/>
      <c r="CM355" s="184"/>
      <c r="CN355" s="184"/>
      <c r="CO355" s="184"/>
      <c r="CP355" s="184"/>
      <c r="CQ355" s="184"/>
      <c r="CR355" s="184"/>
      <c r="CS355" s="184"/>
      <c r="CT355" s="184"/>
      <c r="CU355" s="184"/>
      <c r="CV355" s="184"/>
      <c r="CW355" s="184"/>
      <c r="CX355" s="184"/>
      <c r="CY355" s="184"/>
      <c r="CZ355" s="184"/>
      <c r="DA355" s="184"/>
      <c r="DB355" s="184"/>
      <c r="DC355" s="184"/>
      <c r="DD355" s="184"/>
      <c r="DE355" s="184"/>
      <c r="DF355" s="184"/>
      <c r="DG355" s="184"/>
      <c r="DH355" s="184"/>
      <c r="DI355" s="184"/>
      <c r="DJ355" s="184"/>
      <c r="DK355" s="184"/>
      <c r="DL355" s="184"/>
      <c r="DM355" s="184"/>
      <c r="DN355" s="184"/>
      <c r="DO355" s="184"/>
      <c r="DP355" s="184"/>
      <c r="DQ355" s="184"/>
      <c r="DR355" s="184"/>
      <c r="DS355" s="184"/>
      <c r="DT355" s="184"/>
      <c r="DU355" s="184"/>
      <c r="DV355" s="184"/>
      <c r="DW355" s="184"/>
      <c r="DX355" s="184"/>
      <c r="DY355" s="184"/>
      <c r="DZ355" s="184"/>
      <c r="EA355" s="184"/>
      <c r="EB355" s="184"/>
      <c r="EC355" s="184"/>
    </row>
    <row r="356" spans="1:133" s="128" customFormat="1" ht="12.75">
      <c r="A356" s="158"/>
      <c r="B356" s="158"/>
      <c r="C356" s="194"/>
      <c r="D356" s="194"/>
      <c r="E356" s="194"/>
      <c r="F356" s="194"/>
      <c r="G356" s="194"/>
      <c r="H356" s="194"/>
      <c r="I356" s="194"/>
      <c r="J356" s="194"/>
      <c r="K356" s="194"/>
      <c r="L356" s="194"/>
      <c r="M356" s="194"/>
      <c r="N356" s="194"/>
      <c r="O356" s="194"/>
      <c r="P356" s="19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c r="AS356" s="184"/>
      <c r="AT356" s="184"/>
      <c r="AU356" s="184"/>
      <c r="AV356" s="184"/>
      <c r="AW356" s="184"/>
      <c r="AX356" s="184"/>
      <c r="AY356" s="184"/>
      <c r="AZ356" s="184"/>
      <c r="BA356" s="184"/>
      <c r="BB356" s="184"/>
      <c r="BC356" s="184"/>
      <c r="BD356" s="184"/>
      <c r="BE356" s="184"/>
      <c r="BF356" s="184"/>
      <c r="BG356" s="184"/>
      <c r="BH356" s="184"/>
      <c r="BI356" s="184"/>
      <c r="BJ356" s="184"/>
      <c r="BK356" s="184"/>
      <c r="BL356" s="184"/>
      <c r="BM356" s="184"/>
      <c r="BN356" s="184"/>
      <c r="BO356" s="184"/>
      <c r="BP356" s="184"/>
      <c r="BQ356" s="184"/>
      <c r="BR356" s="184"/>
      <c r="BS356" s="184"/>
      <c r="BT356" s="184"/>
      <c r="BU356" s="184"/>
      <c r="BV356" s="184"/>
      <c r="BW356" s="184"/>
      <c r="BX356" s="184"/>
      <c r="BY356" s="184"/>
      <c r="BZ356" s="184"/>
      <c r="CA356" s="184"/>
      <c r="CB356" s="184"/>
      <c r="CC356" s="184"/>
      <c r="CD356" s="184"/>
      <c r="CE356" s="184"/>
      <c r="CF356" s="184"/>
      <c r="CG356" s="184"/>
      <c r="CH356" s="184"/>
      <c r="CI356" s="184"/>
      <c r="CJ356" s="184"/>
      <c r="CK356" s="184"/>
      <c r="CL356" s="184"/>
      <c r="CM356" s="184"/>
      <c r="CN356" s="184"/>
      <c r="CO356" s="184"/>
      <c r="CP356" s="184"/>
      <c r="CQ356" s="184"/>
      <c r="CR356" s="184"/>
      <c r="CS356" s="184"/>
      <c r="CT356" s="184"/>
      <c r="CU356" s="184"/>
      <c r="CV356" s="184"/>
      <c r="CW356" s="184"/>
      <c r="CX356" s="184"/>
      <c r="CY356" s="184"/>
      <c r="CZ356" s="184"/>
      <c r="DA356" s="184"/>
      <c r="DB356" s="184"/>
      <c r="DC356" s="184"/>
      <c r="DD356" s="184"/>
      <c r="DE356" s="184"/>
      <c r="DF356" s="184"/>
      <c r="DG356" s="184"/>
      <c r="DH356" s="184"/>
      <c r="DI356" s="184"/>
      <c r="DJ356" s="184"/>
      <c r="DK356" s="184"/>
      <c r="DL356" s="184"/>
      <c r="DM356" s="184"/>
      <c r="DN356" s="184"/>
      <c r="DO356" s="184"/>
      <c r="DP356" s="184"/>
      <c r="DQ356" s="184"/>
      <c r="DR356" s="184"/>
      <c r="DS356" s="184"/>
      <c r="DT356" s="184"/>
      <c r="DU356" s="184"/>
      <c r="DV356" s="184"/>
      <c r="DW356" s="184"/>
      <c r="DX356" s="184"/>
      <c r="DY356" s="184"/>
      <c r="DZ356" s="184"/>
      <c r="EA356" s="184"/>
      <c r="EB356" s="184"/>
      <c r="EC356" s="184"/>
    </row>
    <row r="357" spans="1:133" s="128" customFormat="1" ht="13.5">
      <c r="A357" s="201"/>
      <c r="B357" s="202"/>
      <c r="C357" s="202"/>
      <c r="D357" s="202"/>
      <c r="E357" s="202"/>
      <c r="F357" s="202"/>
      <c r="G357" s="203"/>
      <c r="H357" s="202"/>
      <c r="I357" s="202"/>
      <c r="J357" s="202"/>
      <c r="K357" s="202"/>
      <c r="L357" s="202"/>
      <c r="M357" s="202"/>
      <c r="N357" s="202"/>
      <c r="O357" s="202"/>
      <c r="P357" s="211"/>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c r="AS357" s="184"/>
      <c r="AT357" s="184"/>
      <c r="AU357" s="184"/>
      <c r="AV357" s="184"/>
      <c r="AW357" s="184"/>
      <c r="AX357" s="184"/>
      <c r="AY357" s="184"/>
      <c r="AZ357" s="184"/>
      <c r="BA357" s="184"/>
      <c r="BB357" s="184"/>
      <c r="BC357" s="184"/>
      <c r="BD357" s="184"/>
      <c r="BE357" s="184"/>
      <c r="BF357" s="184"/>
      <c r="BG357" s="184"/>
      <c r="BH357" s="184"/>
      <c r="BI357" s="184"/>
      <c r="BJ357" s="184"/>
      <c r="BK357" s="184"/>
      <c r="BL357" s="184"/>
      <c r="BM357" s="184"/>
      <c r="BN357" s="184"/>
      <c r="BO357" s="184"/>
      <c r="BP357" s="184"/>
      <c r="BQ357" s="184"/>
      <c r="BR357" s="184"/>
      <c r="BS357" s="184"/>
      <c r="BT357" s="184"/>
      <c r="BU357" s="184"/>
      <c r="BV357" s="184"/>
      <c r="BW357" s="184"/>
      <c r="BX357" s="184"/>
      <c r="BY357" s="184"/>
      <c r="BZ357" s="184"/>
      <c r="CA357" s="184"/>
      <c r="CB357" s="184"/>
      <c r="CC357" s="184"/>
      <c r="CD357" s="184"/>
      <c r="CE357" s="184"/>
      <c r="CF357" s="184"/>
      <c r="CG357" s="184"/>
      <c r="CH357" s="184"/>
      <c r="CI357" s="184"/>
      <c r="CJ357" s="184"/>
      <c r="CK357" s="184"/>
      <c r="CL357" s="184"/>
      <c r="CM357" s="184"/>
      <c r="CN357" s="184"/>
      <c r="CO357" s="184"/>
      <c r="CP357" s="184"/>
      <c r="CQ357" s="184"/>
      <c r="CR357" s="184"/>
      <c r="CS357" s="184"/>
      <c r="CT357" s="184"/>
      <c r="CU357" s="184"/>
      <c r="CV357" s="184"/>
      <c r="CW357" s="184"/>
      <c r="CX357" s="184"/>
      <c r="CY357" s="184"/>
      <c r="CZ357" s="184"/>
      <c r="DA357" s="184"/>
      <c r="DB357" s="184"/>
      <c r="DC357" s="184"/>
      <c r="DD357" s="184"/>
      <c r="DE357" s="184"/>
      <c r="DF357" s="184"/>
      <c r="DG357" s="184"/>
      <c r="DH357" s="184"/>
      <c r="DI357" s="184"/>
      <c r="DJ357" s="184"/>
      <c r="DK357" s="184"/>
      <c r="DL357" s="184"/>
      <c r="DM357" s="184"/>
      <c r="DN357" s="184"/>
      <c r="DO357" s="184"/>
      <c r="DP357" s="184"/>
      <c r="DQ357" s="184"/>
      <c r="DR357" s="184"/>
      <c r="DS357" s="184"/>
      <c r="DT357" s="184"/>
      <c r="DU357" s="184"/>
      <c r="DV357" s="184"/>
      <c r="DW357" s="184"/>
      <c r="DX357" s="184"/>
      <c r="DY357" s="184"/>
      <c r="DZ357" s="184"/>
      <c r="EA357" s="184"/>
      <c r="EB357" s="184"/>
      <c r="EC357" s="184"/>
    </row>
    <row r="358" spans="1:133" s="128" customFormat="1" ht="13.5">
      <c r="A358" s="160" t="s">
        <v>514</v>
      </c>
      <c r="B358" s="160"/>
      <c r="C358" s="160"/>
      <c r="D358" s="160"/>
      <c r="E358" s="160"/>
      <c r="F358" s="198">
        <v>20</v>
      </c>
      <c r="G358" s="204" t="s">
        <v>471</v>
      </c>
      <c r="H358" s="202"/>
      <c r="I358" s="202"/>
      <c r="J358" s="202"/>
      <c r="K358" s="202"/>
      <c r="L358" s="202"/>
      <c r="M358" s="202"/>
      <c r="N358" s="202"/>
      <c r="O358" s="202"/>
      <c r="P358" s="202"/>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c r="AS358" s="184"/>
      <c r="AT358" s="184"/>
      <c r="AU358" s="184"/>
      <c r="AV358" s="184"/>
      <c r="AW358" s="184"/>
      <c r="AX358" s="184"/>
      <c r="AY358" s="184"/>
      <c r="AZ358" s="184"/>
      <c r="BA358" s="184"/>
      <c r="BB358" s="184"/>
      <c r="BC358" s="184"/>
      <c r="BD358" s="184"/>
      <c r="BE358" s="184"/>
      <c r="BF358" s="184"/>
      <c r="BG358" s="184"/>
      <c r="BH358" s="184"/>
      <c r="BI358" s="184"/>
      <c r="BJ358" s="184"/>
      <c r="BK358" s="184"/>
      <c r="BL358" s="184"/>
      <c r="BM358" s="184"/>
      <c r="BN358" s="184"/>
      <c r="BO358" s="184"/>
      <c r="BP358" s="184"/>
      <c r="BQ358" s="184"/>
      <c r="BR358" s="184"/>
      <c r="BS358" s="184"/>
      <c r="BT358" s="184"/>
      <c r="BU358" s="184"/>
      <c r="BV358" s="184"/>
      <c r="BW358" s="184"/>
      <c r="BX358" s="184"/>
      <c r="BY358" s="184"/>
      <c r="BZ358" s="184"/>
      <c r="CA358" s="184"/>
      <c r="CB358" s="184"/>
      <c r="CC358" s="184"/>
      <c r="CD358" s="184"/>
      <c r="CE358" s="184"/>
      <c r="CF358" s="184"/>
      <c r="CG358" s="184"/>
      <c r="CH358" s="184"/>
      <c r="CI358" s="184"/>
      <c r="CJ358" s="184"/>
      <c r="CK358" s="184"/>
      <c r="CL358" s="184"/>
      <c r="CM358" s="184"/>
      <c r="CN358" s="184"/>
      <c r="CO358" s="184"/>
      <c r="CP358" s="184"/>
      <c r="CQ358" s="184"/>
      <c r="CR358" s="184"/>
      <c r="CS358" s="184"/>
      <c r="CT358" s="184"/>
      <c r="CU358" s="184"/>
      <c r="CV358" s="184"/>
      <c r="CW358" s="184"/>
      <c r="CX358" s="184"/>
      <c r="CY358" s="184"/>
      <c r="CZ358" s="184"/>
      <c r="DA358" s="184"/>
      <c r="DB358" s="184"/>
      <c r="DC358" s="184"/>
      <c r="DD358" s="184"/>
      <c r="DE358" s="184"/>
      <c r="DF358" s="184"/>
      <c r="DG358" s="184"/>
      <c r="DH358" s="184"/>
      <c r="DI358" s="184"/>
      <c r="DJ358" s="184"/>
      <c r="DK358" s="184"/>
      <c r="DL358" s="184"/>
      <c r="DM358" s="184"/>
      <c r="DN358" s="184"/>
      <c r="DO358" s="184"/>
      <c r="DP358" s="184"/>
      <c r="DQ358" s="184"/>
      <c r="DR358" s="184"/>
      <c r="DS358" s="184"/>
      <c r="DT358" s="184"/>
      <c r="DU358" s="184"/>
      <c r="DV358" s="184"/>
      <c r="DW358" s="184"/>
      <c r="DX358" s="184"/>
      <c r="DY358" s="184"/>
      <c r="DZ358" s="184"/>
      <c r="EA358" s="184"/>
      <c r="EB358" s="184"/>
      <c r="EC358" s="184"/>
    </row>
    <row r="359" spans="1:133" s="128" customFormat="1" ht="13.5">
      <c r="A359" s="160" t="s">
        <v>490</v>
      </c>
      <c r="B359" s="160"/>
      <c r="C359" s="160"/>
      <c r="D359" s="160"/>
      <c r="E359" s="160"/>
      <c r="F359" s="205">
        <v>1.2</v>
      </c>
      <c r="G359" s="203" t="s">
        <v>471</v>
      </c>
      <c r="H359" s="202"/>
      <c r="I359" s="202"/>
      <c r="J359" s="202"/>
      <c r="K359" s="202"/>
      <c r="L359" s="202"/>
      <c r="M359" s="202"/>
      <c r="N359" s="202"/>
      <c r="O359" s="202"/>
      <c r="P359" s="202"/>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c r="AS359" s="184"/>
      <c r="AT359" s="184"/>
      <c r="AU359" s="184"/>
      <c r="AV359" s="184"/>
      <c r="AW359" s="184"/>
      <c r="AX359" s="184"/>
      <c r="AY359" s="184"/>
      <c r="AZ359" s="184"/>
      <c r="BA359" s="184"/>
      <c r="BB359" s="184"/>
      <c r="BC359" s="184"/>
      <c r="BD359" s="184"/>
      <c r="BE359" s="184"/>
      <c r="BF359" s="184"/>
      <c r="BG359" s="184"/>
      <c r="BH359" s="184"/>
      <c r="BI359" s="184"/>
      <c r="BJ359" s="184"/>
      <c r="BK359" s="184"/>
      <c r="BL359" s="184"/>
      <c r="BM359" s="184"/>
      <c r="BN359" s="184"/>
      <c r="BO359" s="184"/>
      <c r="BP359" s="184"/>
      <c r="BQ359" s="184"/>
      <c r="BR359" s="184"/>
      <c r="BS359" s="184"/>
      <c r="BT359" s="184"/>
      <c r="BU359" s="184"/>
      <c r="BV359" s="184"/>
      <c r="BW359" s="184"/>
      <c r="BX359" s="184"/>
      <c r="BY359" s="184"/>
      <c r="BZ359" s="184"/>
      <c r="CA359" s="184"/>
      <c r="CB359" s="184"/>
      <c r="CC359" s="184"/>
      <c r="CD359" s="184"/>
      <c r="CE359" s="184"/>
      <c r="CF359" s="184"/>
      <c r="CG359" s="184"/>
      <c r="CH359" s="184"/>
      <c r="CI359" s="184"/>
      <c r="CJ359" s="184"/>
      <c r="CK359" s="184"/>
      <c r="CL359" s="184"/>
      <c r="CM359" s="184"/>
      <c r="CN359" s="184"/>
      <c r="CO359" s="184"/>
      <c r="CP359" s="184"/>
      <c r="CQ359" s="184"/>
      <c r="CR359" s="184"/>
      <c r="CS359" s="184"/>
      <c r="CT359" s="184"/>
      <c r="CU359" s="184"/>
      <c r="CV359" s="184"/>
      <c r="CW359" s="184"/>
      <c r="CX359" s="184"/>
      <c r="CY359" s="184"/>
      <c r="CZ359" s="184"/>
      <c r="DA359" s="184"/>
      <c r="DB359" s="184"/>
      <c r="DC359" s="184"/>
      <c r="DD359" s="184"/>
      <c r="DE359" s="184"/>
      <c r="DF359" s="184"/>
      <c r="DG359" s="184"/>
      <c r="DH359" s="184"/>
      <c r="DI359" s="184"/>
      <c r="DJ359" s="184"/>
      <c r="DK359" s="184"/>
      <c r="DL359" s="184"/>
      <c r="DM359" s="184"/>
      <c r="DN359" s="184"/>
      <c r="DO359" s="184"/>
      <c r="DP359" s="184"/>
      <c r="DQ359" s="184"/>
      <c r="DR359" s="184"/>
      <c r="DS359" s="184"/>
      <c r="DT359" s="184"/>
      <c r="DU359" s="184"/>
      <c r="DV359" s="184"/>
      <c r="DW359" s="184"/>
      <c r="DX359" s="184"/>
      <c r="DY359" s="184"/>
      <c r="DZ359" s="184"/>
      <c r="EA359" s="184"/>
      <c r="EB359" s="184"/>
      <c r="EC359" s="184"/>
    </row>
    <row r="360" spans="1:133" s="128" customFormat="1" ht="15">
      <c r="A360" s="206" t="s">
        <v>515</v>
      </c>
      <c r="B360" s="206"/>
      <c r="C360" s="206"/>
      <c r="D360" s="206"/>
      <c r="E360" s="206"/>
      <c r="F360" s="207">
        <f>F359*F358</f>
        <v>24</v>
      </c>
      <c r="G360" s="208" t="s">
        <v>474</v>
      </c>
      <c r="H360" s="199"/>
      <c r="I360" s="199"/>
      <c r="J360" s="199"/>
      <c r="K360" s="199"/>
      <c r="L360" s="199"/>
      <c r="M360" s="199"/>
      <c r="N360" s="199"/>
      <c r="O360" s="199"/>
      <c r="P360" s="199"/>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c r="AS360" s="184"/>
      <c r="AT360" s="184"/>
      <c r="AU360" s="184"/>
      <c r="AV360" s="184"/>
      <c r="AW360" s="184"/>
      <c r="AX360" s="184"/>
      <c r="AY360" s="184"/>
      <c r="AZ360" s="184"/>
      <c r="BA360" s="184"/>
      <c r="BB360" s="184"/>
      <c r="BC360" s="184"/>
      <c r="BD360" s="184"/>
      <c r="BE360" s="184"/>
      <c r="BF360" s="184"/>
      <c r="BG360" s="184"/>
      <c r="BH360" s="184"/>
      <c r="BI360" s="184"/>
      <c r="BJ360" s="184"/>
      <c r="BK360" s="184"/>
      <c r="BL360" s="184"/>
      <c r="BM360" s="184"/>
      <c r="BN360" s="184"/>
      <c r="BO360" s="184"/>
      <c r="BP360" s="184"/>
      <c r="BQ360" s="184"/>
      <c r="BR360" s="184"/>
      <c r="BS360" s="184"/>
      <c r="BT360" s="184"/>
      <c r="BU360" s="184"/>
      <c r="BV360" s="184"/>
      <c r="BW360" s="184"/>
      <c r="BX360" s="184"/>
      <c r="BY360" s="184"/>
      <c r="BZ360" s="184"/>
      <c r="CA360" s="184"/>
      <c r="CB360" s="184"/>
      <c r="CC360" s="184"/>
      <c r="CD360" s="184"/>
      <c r="CE360" s="184"/>
      <c r="CF360" s="184"/>
      <c r="CG360" s="184"/>
      <c r="CH360" s="184"/>
      <c r="CI360" s="184"/>
      <c r="CJ360" s="184"/>
      <c r="CK360" s="184"/>
      <c r="CL360" s="184"/>
      <c r="CM360" s="184"/>
      <c r="CN360" s="184"/>
      <c r="CO360" s="184"/>
      <c r="CP360" s="184"/>
      <c r="CQ360" s="184"/>
      <c r="CR360" s="184"/>
      <c r="CS360" s="184"/>
      <c r="CT360" s="184"/>
      <c r="CU360" s="184"/>
      <c r="CV360" s="184"/>
      <c r="CW360" s="184"/>
      <c r="CX360" s="184"/>
      <c r="CY360" s="184"/>
      <c r="CZ360" s="184"/>
      <c r="DA360" s="184"/>
      <c r="DB360" s="184"/>
      <c r="DC360" s="184"/>
      <c r="DD360" s="184"/>
      <c r="DE360" s="184"/>
      <c r="DF360" s="184"/>
      <c r="DG360" s="184"/>
      <c r="DH360" s="184"/>
      <c r="DI360" s="184"/>
      <c r="DJ360" s="184"/>
      <c r="DK360" s="184"/>
      <c r="DL360" s="184"/>
      <c r="DM360" s="184"/>
      <c r="DN360" s="184"/>
      <c r="DO360" s="184"/>
      <c r="DP360" s="184"/>
      <c r="DQ360" s="184"/>
      <c r="DR360" s="184"/>
      <c r="DS360" s="184"/>
      <c r="DT360" s="184"/>
      <c r="DU360" s="184"/>
      <c r="DV360" s="184"/>
      <c r="DW360" s="184"/>
      <c r="DX360" s="184"/>
      <c r="DY360" s="184"/>
      <c r="DZ360" s="184"/>
      <c r="EA360" s="184"/>
      <c r="EB360" s="184"/>
      <c r="EC360" s="184"/>
    </row>
    <row r="361" spans="1:133" s="128" customFormat="1" ht="12.75">
      <c r="A361" s="165"/>
      <c r="B361" s="165"/>
      <c r="C361" s="165"/>
      <c r="D361" s="165"/>
      <c r="E361" s="165"/>
      <c r="F361" s="165"/>
      <c r="G361" s="165"/>
      <c r="H361" s="165"/>
      <c r="I361" s="165"/>
      <c r="J361" s="165"/>
      <c r="K361" s="165"/>
      <c r="L361" s="165"/>
      <c r="M361" s="165"/>
      <c r="N361" s="165"/>
      <c r="O361" s="165"/>
      <c r="P361" s="165"/>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c r="AS361" s="184"/>
      <c r="AT361" s="184"/>
      <c r="AU361" s="184"/>
      <c r="AV361" s="184"/>
      <c r="AW361" s="184"/>
      <c r="AX361" s="184"/>
      <c r="AY361" s="184"/>
      <c r="AZ361" s="184"/>
      <c r="BA361" s="184"/>
      <c r="BB361" s="184"/>
      <c r="BC361" s="184"/>
      <c r="BD361" s="184"/>
      <c r="BE361" s="184"/>
      <c r="BF361" s="184"/>
      <c r="BG361" s="184"/>
      <c r="BH361" s="184"/>
      <c r="BI361" s="184"/>
      <c r="BJ361" s="184"/>
      <c r="BK361" s="184"/>
      <c r="BL361" s="184"/>
      <c r="BM361" s="184"/>
      <c r="BN361" s="184"/>
      <c r="BO361" s="184"/>
      <c r="BP361" s="184"/>
      <c r="BQ361" s="184"/>
      <c r="BR361" s="184"/>
      <c r="BS361" s="184"/>
      <c r="BT361" s="184"/>
      <c r="BU361" s="184"/>
      <c r="BV361" s="184"/>
      <c r="BW361" s="184"/>
      <c r="BX361" s="184"/>
      <c r="BY361" s="184"/>
      <c r="BZ361" s="184"/>
      <c r="CA361" s="184"/>
      <c r="CB361" s="184"/>
      <c r="CC361" s="184"/>
      <c r="CD361" s="184"/>
      <c r="CE361" s="184"/>
      <c r="CF361" s="184"/>
      <c r="CG361" s="184"/>
      <c r="CH361" s="184"/>
      <c r="CI361" s="184"/>
      <c r="CJ361" s="184"/>
      <c r="CK361" s="184"/>
      <c r="CL361" s="184"/>
      <c r="CM361" s="184"/>
      <c r="CN361" s="184"/>
      <c r="CO361" s="184"/>
      <c r="CP361" s="184"/>
      <c r="CQ361" s="184"/>
      <c r="CR361" s="184"/>
      <c r="CS361" s="184"/>
      <c r="CT361" s="184"/>
      <c r="CU361" s="184"/>
      <c r="CV361" s="184"/>
      <c r="CW361" s="184"/>
      <c r="CX361" s="184"/>
      <c r="CY361" s="184"/>
      <c r="CZ361" s="184"/>
      <c r="DA361" s="184"/>
      <c r="DB361" s="184"/>
      <c r="DC361" s="184"/>
      <c r="DD361" s="184"/>
      <c r="DE361" s="184"/>
      <c r="DF361" s="184"/>
      <c r="DG361" s="184"/>
      <c r="DH361" s="184"/>
      <c r="DI361" s="184"/>
      <c r="DJ361" s="184"/>
      <c r="DK361" s="184"/>
      <c r="DL361" s="184"/>
      <c r="DM361" s="184"/>
      <c r="DN361" s="184"/>
      <c r="DO361" s="184"/>
      <c r="DP361" s="184"/>
      <c r="DQ361" s="184"/>
      <c r="DR361" s="184"/>
      <c r="DS361" s="184"/>
      <c r="DT361" s="184"/>
      <c r="DU361" s="184"/>
      <c r="DV361" s="184"/>
      <c r="DW361" s="184"/>
      <c r="DX361" s="184"/>
      <c r="DY361" s="184"/>
      <c r="DZ361" s="184"/>
      <c r="EA361" s="184"/>
      <c r="EB361" s="184"/>
      <c r="EC361" s="184"/>
    </row>
    <row r="362" spans="1:133" s="128" customFormat="1" ht="13.5">
      <c r="A362" s="160" t="s">
        <v>514</v>
      </c>
      <c r="B362" s="160"/>
      <c r="C362" s="160"/>
      <c r="D362" s="160"/>
      <c r="E362" s="160"/>
      <c r="F362" s="198">
        <v>14.98</v>
      </c>
      <c r="G362" s="204" t="s">
        <v>471</v>
      </c>
      <c r="H362" s="202"/>
      <c r="I362" s="202"/>
      <c r="J362" s="202"/>
      <c r="K362" s="202"/>
      <c r="L362" s="202"/>
      <c r="M362" s="202"/>
      <c r="N362" s="202"/>
      <c r="O362" s="202"/>
      <c r="P362" s="202"/>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c r="AS362" s="184"/>
      <c r="AT362" s="184"/>
      <c r="AU362" s="184"/>
      <c r="AV362" s="184"/>
      <c r="AW362" s="184"/>
      <c r="AX362" s="184"/>
      <c r="AY362" s="184"/>
      <c r="AZ362" s="184"/>
      <c r="BA362" s="184"/>
      <c r="BB362" s="184"/>
      <c r="BC362" s="184"/>
      <c r="BD362" s="184"/>
      <c r="BE362" s="184"/>
      <c r="BF362" s="184"/>
      <c r="BG362" s="184"/>
      <c r="BH362" s="184"/>
      <c r="BI362" s="184"/>
      <c r="BJ362" s="184"/>
      <c r="BK362" s="184"/>
      <c r="BL362" s="184"/>
      <c r="BM362" s="184"/>
      <c r="BN362" s="184"/>
      <c r="BO362" s="184"/>
      <c r="BP362" s="184"/>
      <c r="BQ362" s="184"/>
      <c r="BR362" s="184"/>
      <c r="BS362" s="184"/>
      <c r="BT362" s="184"/>
      <c r="BU362" s="184"/>
      <c r="BV362" s="184"/>
      <c r="BW362" s="184"/>
      <c r="BX362" s="184"/>
      <c r="BY362" s="184"/>
      <c r="BZ362" s="184"/>
      <c r="CA362" s="184"/>
      <c r="CB362" s="184"/>
      <c r="CC362" s="184"/>
      <c r="CD362" s="184"/>
      <c r="CE362" s="184"/>
      <c r="CF362" s="184"/>
      <c r="CG362" s="184"/>
      <c r="CH362" s="184"/>
      <c r="CI362" s="184"/>
      <c r="CJ362" s="184"/>
      <c r="CK362" s="184"/>
      <c r="CL362" s="184"/>
      <c r="CM362" s="184"/>
      <c r="CN362" s="184"/>
      <c r="CO362" s="184"/>
      <c r="CP362" s="184"/>
      <c r="CQ362" s="184"/>
      <c r="CR362" s="184"/>
      <c r="CS362" s="184"/>
      <c r="CT362" s="184"/>
      <c r="CU362" s="184"/>
      <c r="CV362" s="184"/>
      <c r="CW362" s="184"/>
      <c r="CX362" s="184"/>
      <c r="CY362" s="184"/>
      <c r="CZ362" s="184"/>
      <c r="DA362" s="184"/>
      <c r="DB362" s="184"/>
      <c r="DC362" s="184"/>
      <c r="DD362" s="184"/>
      <c r="DE362" s="184"/>
      <c r="DF362" s="184"/>
      <c r="DG362" s="184"/>
      <c r="DH362" s="184"/>
      <c r="DI362" s="184"/>
      <c r="DJ362" s="184"/>
      <c r="DK362" s="184"/>
      <c r="DL362" s="184"/>
      <c r="DM362" s="184"/>
      <c r="DN362" s="184"/>
      <c r="DO362" s="184"/>
      <c r="DP362" s="184"/>
      <c r="DQ362" s="184"/>
      <c r="DR362" s="184"/>
      <c r="DS362" s="184"/>
      <c r="DT362" s="184"/>
      <c r="DU362" s="184"/>
      <c r="DV362" s="184"/>
      <c r="DW362" s="184"/>
      <c r="DX362" s="184"/>
      <c r="DY362" s="184"/>
      <c r="DZ362" s="184"/>
      <c r="EA362" s="184"/>
      <c r="EB362" s="184"/>
      <c r="EC362" s="184"/>
    </row>
    <row r="363" spans="1:133" s="128" customFormat="1" ht="13.5">
      <c r="A363" s="160" t="s">
        <v>490</v>
      </c>
      <c r="B363" s="160"/>
      <c r="C363" s="160"/>
      <c r="D363" s="160"/>
      <c r="E363" s="160"/>
      <c r="F363" s="205">
        <v>1.2</v>
      </c>
      <c r="G363" s="203" t="s">
        <v>471</v>
      </c>
      <c r="H363" s="202"/>
      <c r="I363" s="202"/>
      <c r="J363" s="202"/>
      <c r="K363" s="202"/>
      <c r="L363" s="202"/>
      <c r="M363" s="202"/>
      <c r="N363" s="202"/>
      <c r="O363" s="202"/>
      <c r="P363" s="202"/>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c r="AS363" s="184"/>
      <c r="AT363" s="184"/>
      <c r="AU363" s="184"/>
      <c r="AV363" s="184"/>
      <c r="AW363" s="184"/>
      <c r="AX363" s="184"/>
      <c r="AY363" s="184"/>
      <c r="AZ363" s="184"/>
      <c r="BA363" s="184"/>
      <c r="BB363" s="184"/>
      <c r="BC363" s="184"/>
      <c r="BD363" s="184"/>
      <c r="BE363" s="184"/>
      <c r="BF363" s="184"/>
      <c r="BG363" s="184"/>
      <c r="BH363" s="184"/>
      <c r="BI363" s="184"/>
      <c r="BJ363" s="184"/>
      <c r="BK363" s="184"/>
      <c r="BL363" s="184"/>
      <c r="BM363" s="184"/>
      <c r="BN363" s="184"/>
      <c r="BO363" s="184"/>
      <c r="BP363" s="184"/>
      <c r="BQ363" s="184"/>
      <c r="BR363" s="184"/>
      <c r="BS363" s="184"/>
      <c r="BT363" s="184"/>
      <c r="BU363" s="184"/>
      <c r="BV363" s="184"/>
      <c r="BW363" s="184"/>
      <c r="BX363" s="184"/>
      <c r="BY363" s="184"/>
      <c r="BZ363" s="184"/>
      <c r="CA363" s="184"/>
      <c r="CB363" s="184"/>
      <c r="CC363" s="184"/>
      <c r="CD363" s="184"/>
      <c r="CE363" s="184"/>
      <c r="CF363" s="184"/>
      <c r="CG363" s="184"/>
      <c r="CH363" s="184"/>
      <c r="CI363" s="184"/>
      <c r="CJ363" s="184"/>
      <c r="CK363" s="184"/>
      <c r="CL363" s="184"/>
      <c r="CM363" s="184"/>
      <c r="CN363" s="184"/>
      <c r="CO363" s="184"/>
      <c r="CP363" s="184"/>
      <c r="CQ363" s="184"/>
      <c r="CR363" s="184"/>
      <c r="CS363" s="184"/>
      <c r="CT363" s="184"/>
      <c r="CU363" s="184"/>
      <c r="CV363" s="184"/>
      <c r="CW363" s="184"/>
      <c r="CX363" s="184"/>
      <c r="CY363" s="184"/>
      <c r="CZ363" s="184"/>
      <c r="DA363" s="184"/>
      <c r="DB363" s="184"/>
      <c r="DC363" s="184"/>
      <c r="DD363" s="184"/>
      <c r="DE363" s="184"/>
      <c r="DF363" s="184"/>
      <c r="DG363" s="184"/>
      <c r="DH363" s="184"/>
      <c r="DI363" s="184"/>
      <c r="DJ363" s="184"/>
      <c r="DK363" s="184"/>
      <c r="DL363" s="184"/>
      <c r="DM363" s="184"/>
      <c r="DN363" s="184"/>
      <c r="DO363" s="184"/>
      <c r="DP363" s="184"/>
      <c r="DQ363" s="184"/>
      <c r="DR363" s="184"/>
      <c r="DS363" s="184"/>
      <c r="DT363" s="184"/>
      <c r="DU363" s="184"/>
      <c r="DV363" s="184"/>
      <c r="DW363" s="184"/>
      <c r="DX363" s="184"/>
      <c r="DY363" s="184"/>
      <c r="DZ363" s="184"/>
      <c r="EA363" s="184"/>
      <c r="EB363" s="184"/>
      <c r="EC363" s="184"/>
    </row>
    <row r="364" spans="1:133" s="128" customFormat="1" ht="15">
      <c r="A364" s="206" t="s">
        <v>515</v>
      </c>
      <c r="B364" s="206"/>
      <c r="C364" s="206"/>
      <c r="D364" s="206"/>
      <c r="E364" s="206"/>
      <c r="F364" s="207">
        <f>F363*F362</f>
        <v>17.976</v>
      </c>
      <c r="G364" s="208" t="s">
        <v>474</v>
      </c>
      <c r="H364" s="199"/>
      <c r="I364" s="199"/>
      <c r="J364" s="199"/>
      <c r="K364" s="199"/>
      <c r="L364" s="199"/>
      <c r="M364" s="199"/>
      <c r="N364" s="199"/>
      <c r="O364" s="199"/>
      <c r="P364" s="199"/>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c r="AS364" s="184"/>
      <c r="AT364" s="184"/>
      <c r="AU364" s="184"/>
      <c r="AV364" s="184"/>
      <c r="AW364" s="184"/>
      <c r="AX364" s="184"/>
      <c r="AY364" s="184"/>
      <c r="AZ364" s="184"/>
      <c r="BA364" s="184"/>
      <c r="BB364" s="184"/>
      <c r="BC364" s="184"/>
      <c r="BD364" s="184"/>
      <c r="BE364" s="184"/>
      <c r="BF364" s="184"/>
      <c r="BG364" s="184"/>
      <c r="BH364" s="184"/>
      <c r="BI364" s="184"/>
      <c r="BJ364" s="184"/>
      <c r="BK364" s="184"/>
      <c r="BL364" s="184"/>
      <c r="BM364" s="184"/>
      <c r="BN364" s="184"/>
      <c r="BO364" s="184"/>
      <c r="BP364" s="184"/>
      <c r="BQ364" s="184"/>
      <c r="BR364" s="184"/>
      <c r="BS364" s="184"/>
      <c r="BT364" s="184"/>
      <c r="BU364" s="184"/>
      <c r="BV364" s="184"/>
      <c r="BW364" s="184"/>
      <c r="BX364" s="184"/>
      <c r="BY364" s="184"/>
      <c r="BZ364" s="184"/>
      <c r="CA364" s="184"/>
      <c r="CB364" s="184"/>
      <c r="CC364" s="184"/>
      <c r="CD364" s="184"/>
      <c r="CE364" s="184"/>
      <c r="CF364" s="184"/>
      <c r="CG364" s="184"/>
      <c r="CH364" s="184"/>
      <c r="CI364" s="184"/>
      <c r="CJ364" s="184"/>
      <c r="CK364" s="184"/>
      <c r="CL364" s="184"/>
      <c r="CM364" s="184"/>
      <c r="CN364" s="184"/>
      <c r="CO364" s="184"/>
      <c r="CP364" s="184"/>
      <c r="CQ364" s="184"/>
      <c r="CR364" s="184"/>
      <c r="CS364" s="184"/>
      <c r="CT364" s="184"/>
      <c r="CU364" s="184"/>
      <c r="CV364" s="184"/>
      <c r="CW364" s="184"/>
      <c r="CX364" s="184"/>
      <c r="CY364" s="184"/>
      <c r="CZ364" s="184"/>
      <c r="DA364" s="184"/>
      <c r="DB364" s="184"/>
      <c r="DC364" s="184"/>
      <c r="DD364" s="184"/>
      <c r="DE364" s="184"/>
      <c r="DF364" s="184"/>
      <c r="DG364" s="184"/>
      <c r="DH364" s="184"/>
      <c r="DI364" s="184"/>
      <c r="DJ364" s="184"/>
      <c r="DK364" s="184"/>
      <c r="DL364" s="184"/>
      <c r="DM364" s="184"/>
      <c r="DN364" s="184"/>
      <c r="DO364" s="184"/>
      <c r="DP364" s="184"/>
      <c r="DQ364" s="184"/>
      <c r="DR364" s="184"/>
      <c r="DS364" s="184"/>
      <c r="DT364" s="184"/>
      <c r="DU364" s="184"/>
      <c r="DV364" s="184"/>
      <c r="DW364" s="184"/>
      <c r="DX364" s="184"/>
      <c r="DY364" s="184"/>
      <c r="DZ364" s="184"/>
      <c r="EA364" s="184"/>
      <c r="EB364" s="184"/>
      <c r="EC364" s="184"/>
    </row>
    <row r="365" spans="1:16" ht="13.5" customHeight="1">
      <c r="A365" s="195"/>
      <c r="B365" s="195"/>
      <c r="C365" s="195"/>
      <c r="D365" s="195"/>
      <c r="E365" s="195"/>
      <c r="F365" s="195"/>
      <c r="G365" s="195"/>
      <c r="H365" s="195"/>
      <c r="I365" s="195"/>
      <c r="J365" s="195"/>
      <c r="K365" s="195"/>
      <c r="L365" s="195"/>
      <c r="M365" s="195"/>
      <c r="N365" s="195"/>
      <c r="O365" s="195"/>
      <c r="P365" s="195"/>
    </row>
    <row r="366" spans="1:133" s="128" customFormat="1" ht="13.5">
      <c r="A366" s="160" t="s">
        <v>514</v>
      </c>
      <c r="B366" s="160"/>
      <c r="C366" s="160"/>
      <c r="D366" s="160"/>
      <c r="E366" s="160"/>
      <c r="F366" s="198">
        <v>11.55</v>
      </c>
      <c r="G366" s="204" t="s">
        <v>471</v>
      </c>
      <c r="H366" s="202"/>
      <c r="I366" s="202"/>
      <c r="J366" s="202"/>
      <c r="K366" s="202"/>
      <c r="L366" s="202"/>
      <c r="M366" s="202"/>
      <c r="N366" s="202"/>
      <c r="O366" s="202"/>
      <c r="P366" s="202"/>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c r="AS366" s="184"/>
      <c r="AT366" s="184"/>
      <c r="AU366" s="184"/>
      <c r="AV366" s="184"/>
      <c r="AW366" s="184"/>
      <c r="AX366" s="184"/>
      <c r="AY366" s="184"/>
      <c r="AZ366" s="184"/>
      <c r="BA366" s="184"/>
      <c r="BB366" s="184"/>
      <c r="BC366" s="184"/>
      <c r="BD366" s="184"/>
      <c r="BE366" s="184"/>
      <c r="BF366" s="184"/>
      <c r="BG366" s="184"/>
      <c r="BH366" s="184"/>
      <c r="BI366" s="184"/>
      <c r="BJ366" s="184"/>
      <c r="BK366" s="184"/>
      <c r="BL366" s="184"/>
      <c r="BM366" s="184"/>
      <c r="BN366" s="184"/>
      <c r="BO366" s="184"/>
      <c r="BP366" s="184"/>
      <c r="BQ366" s="184"/>
      <c r="BR366" s="184"/>
      <c r="BS366" s="184"/>
      <c r="BT366" s="184"/>
      <c r="BU366" s="184"/>
      <c r="BV366" s="184"/>
      <c r="BW366" s="184"/>
      <c r="BX366" s="184"/>
      <c r="BY366" s="184"/>
      <c r="BZ366" s="184"/>
      <c r="CA366" s="184"/>
      <c r="CB366" s="184"/>
      <c r="CC366" s="184"/>
      <c r="CD366" s="184"/>
      <c r="CE366" s="184"/>
      <c r="CF366" s="184"/>
      <c r="CG366" s="184"/>
      <c r="CH366" s="184"/>
      <c r="CI366" s="184"/>
      <c r="CJ366" s="184"/>
      <c r="CK366" s="184"/>
      <c r="CL366" s="184"/>
      <c r="CM366" s="184"/>
      <c r="CN366" s="184"/>
      <c r="CO366" s="184"/>
      <c r="CP366" s="184"/>
      <c r="CQ366" s="184"/>
      <c r="CR366" s="184"/>
      <c r="CS366" s="184"/>
      <c r="CT366" s="184"/>
      <c r="CU366" s="184"/>
      <c r="CV366" s="184"/>
      <c r="CW366" s="184"/>
      <c r="CX366" s="184"/>
      <c r="CY366" s="184"/>
      <c r="CZ366" s="184"/>
      <c r="DA366" s="184"/>
      <c r="DB366" s="184"/>
      <c r="DC366" s="184"/>
      <c r="DD366" s="184"/>
      <c r="DE366" s="184"/>
      <c r="DF366" s="184"/>
      <c r="DG366" s="184"/>
      <c r="DH366" s="184"/>
      <c r="DI366" s="184"/>
      <c r="DJ366" s="184"/>
      <c r="DK366" s="184"/>
      <c r="DL366" s="184"/>
      <c r="DM366" s="184"/>
      <c r="DN366" s="184"/>
      <c r="DO366" s="184"/>
      <c r="DP366" s="184"/>
      <c r="DQ366" s="184"/>
      <c r="DR366" s="184"/>
      <c r="DS366" s="184"/>
      <c r="DT366" s="184"/>
      <c r="DU366" s="184"/>
      <c r="DV366" s="184"/>
      <c r="DW366" s="184"/>
      <c r="DX366" s="184"/>
      <c r="DY366" s="184"/>
      <c r="DZ366" s="184"/>
      <c r="EA366" s="184"/>
      <c r="EB366" s="184"/>
      <c r="EC366" s="184"/>
    </row>
    <row r="367" spans="1:133" s="128" customFormat="1" ht="13.5">
      <c r="A367" s="160" t="s">
        <v>490</v>
      </c>
      <c r="B367" s="160"/>
      <c r="C367" s="160"/>
      <c r="D367" s="160"/>
      <c r="E367" s="160"/>
      <c r="F367" s="205">
        <v>1.2</v>
      </c>
      <c r="G367" s="203" t="s">
        <v>471</v>
      </c>
      <c r="H367" s="202"/>
      <c r="I367" s="202"/>
      <c r="J367" s="202"/>
      <c r="K367" s="202"/>
      <c r="L367" s="202"/>
      <c r="M367" s="202"/>
      <c r="N367" s="202"/>
      <c r="O367" s="202"/>
      <c r="P367" s="202"/>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4"/>
      <c r="AY367" s="184"/>
      <c r="AZ367" s="184"/>
      <c r="BA367" s="184"/>
      <c r="BB367" s="184"/>
      <c r="BC367" s="184"/>
      <c r="BD367" s="184"/>
      <c r="BE367" s="184"/>
      <c r="BF367" s="184"/>
      <c r="BG367" s="184"/>
      <c r="BH367" s="184"/>
      <c r="BI367" s="184"/>
      <c r="BJ367" s="184"/>
      <c r="BK367" s="184"/>
      <c r="BL367" s="184"/>
      <c r="BM367" s="184"/>
      <c r="BN367" s="184"/>
      <c r="BO367" s="184"/>
      <c r="BP367" s="184"/>
      <c r="BQ367" s="184"/>
      <c r="BR367" s="184"/>
      <c r="BS367" s="184"/>
      <c r="BT367" s="184"/>
      <c r="BU367" s="184"/>
      <c r="BV367" s="184"/>
      <c r="BW367" s="184"/>
      <c r="BX367" s="184"/>
      <c r="BY367" s="184"/>
      <c r="BZ367" s="184"/>
      <c r="CA367" s="184"/>
      <c r="CB367" s="184"/>
      <c r="CC367" s="184"/>
      <c r="CD367" s="184"/>
      <c r="CE367" s="184"/>
      <c r="CF367" s="184"/>
      <c r="CG367" s="184"/>
      <c r="CH367" s="184"/>
      <c r="CI367" s="184"/>
      <c r="CJ367" s="184"/>
      <c r="CK367" s="184"/>
      <c r="CL367" s="184"/>
      <c r="CM367" s="184"/>
      <c r="CN367" s="184"/>
      <c r="CO367" s="184"/>
      <c r="CP367" s="184"/>
      <c r="CQ367" s="184"/>
      <c r="CR367" s="184"/>
      <c r="CS367" s="184"/>
      <c r="CT367" s="184"/>
      <c r="CU367" s="184"/>
      <c r="CV367" s="184"/>
      <c r="CW367" s="184"/>
      <c r="CX367" s="184"/>
      <c r="CY367" s="184"/>
      <c r="CZ367" s="184"/>
      <c r="DA367" s="184"/>
      <c r="DB367" s="184"/>
      <c r="DC367" s="184"/>
      <c r="DD367" s="184"/>
      <c r="DE367" s="184"/>
      <c r="DF367" s="184"/>
      <c r="DG367" s="184"/>
      <c r="DH367" s="184"/>
      <c r="DI367" s="184"/>
      <c r="DJ367" s="184"/>
      <c r="DK367" s="184"/>
      <c r="DL367" s="184"/>
      <c r="DM367" s="184"/>
      <c r="DN367" s="184"/>
      <c r="DO367" s="184"/>
      <c r="DP367" s="184"/>
      <c r="DQ367" s="184"/>
      <c r="DR367" s="184"/>
      <c r="DS367" s="184"/>
      <c r="DT367" s="184"/>
      <c r="DU367" s="184"/>
      <c r="DV367" s="184"/>
      <c r="DW367" s="184"/>
      <c r="DX367" s="184"/>
      <c r="DY367" s="184"/>
      <c r="DZ367" s="184"/>
      <c r="EA367" s="184"/>
      <c r="EB367" s="184"/>
      <c r="EC367" s="184"/>
    </row>
    <row r="368" spans="1:133" s="128" customFormat="1" ht="15">
      <c r="A368" s="206" t="s">
        <v>515</v>
      </c>
      <c r="B368" s="206"/>
      <c r="C368" s="206"/>
      <c r="D368" s="206"/>
      <c r="E368" s="206"/>
      <c r="F368" s="207">
        <f>F367*F366</f>
        <v>13.86</v>
      </c>
      <c r="G368" s="208" t="s">
        <v>474</v>
      </c>
      <c r="H368" s="199"/>
      <c r="I368" s="199"/>
      <c r="J368" s="199"/>
      <c r="K368" s="199"/>
      <c r="L368" s="199"/>
      <c r="M368" s="199"/>
      <c r="N368" s="199"/>
      <c r="O368" s="199"/>
      <c r="P368" s="199"/>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4"/>
      <c r="AY368" s="184"/>
      <c r="AZ368" s="184"/>
      <c r="BA368" s="184"/>
      <c r="BB368" s="184"/>
      <c r="BC368" s="184"/>
      <c r="BD368" s="184"/>
      <c r="BE368" s="184"/>
      <c r="BF368" s="184"/>
      <c r="BG368" s="184"/>
      <c r="BH368" s="184"/>
      <c r="BI368" s="184"/>
      <c r="BJ368" s="184"/>
      <c r="BK368" s="184"/>
      <c r="BL368" s="184"/>
      <c r="BM368" s="184"/>
      <c r="BN368" s="184"/>
      <c r="BO368" s="184"/>
      <c r="BP368" s="184"/>
      <c r="BQ368" s="184"/>
      <c r="BR368" s="184"/>
      <c r="BS368" s="184"/>
      <c r="BT368" s="184"/>
      <c r="BU368" s="184"/>
      <c r="BV368" s="184"/>
      <c r="BW368" s="184"/>
      <c r="BX368" s="184"/>
      <c r="BY368" s="184"/>
      <c r="BZ368" s="184"/>
      <c r="CA368" s="184"/>
      <c r="CB368" s="184"/>
      <c r="CC368" s="184"/>
      <c r="CD368" s="184"/>
      <c r="CE368" s="184"/>
      <c r="CF368" s="184"/>
      <c r="CG368" s="184"/>
      <c r="CH368" s="184"/>
      <c r="CI368" s="184"/>
      <c r="CJ368" s="184"/>
      <c r="CK368" s="184"/>
      <c r="CL368" s="184"/>
      <c r="CM368" s="184"/>
      <c r="CN368" s="184"/>
      <c r="CO368" s="184"/>
      <c r="CP368" s="184"/>
      <c r="CQ368" s="184"/>
      <c r="CR368" s="184"/>
      <c r="CS368" s="184"/>
      <c r="CT368" s="184"/>
      <c r="CU368" s="184"/>
      <c r="CV368" s="184"/>
      <c r="CW368" s="184"/>
      <c r="CX368" s="184"/>
      <c r="CY368" s="184"/>
      <c r="CZ368" s="184"/>
      <c r="DA368" s="184"/>
      <c r="DB368" s="184"/>
      <c r="DC368" s="184"/>
      <c r="DD368" s="184"/>
      <c r="DE368" s="184"/>
      <c r="DF368" s="184"/>
      <c r="DG368" s="184"/>
      <c r="DH368" s="184"/>
      <c r="DI368" s="184"/>
      <c r="DJ368" s="184"/>
      <c r="DK368" s="184"/>
      <c r="DL368" s="184"/>
      <c r="DM368" s="184"/>
      <c r="DN368" s="184"/>
      <c r="DO368" s="184"/>
      <c r="DP368" s="184"/>
      <c r="DQ368" s="184"/>
      <c r="DR368" s="184"/>
      <c r="DS368" s="184"/>
      <c r="DT368" s="184"/>
      <c r="DU368" s="184"/>
      <c r="DV368" s="184"/>
      <c r="DW368" s="184"/>
      <c r="DX368" s="184"/>
      <c r="DY368" s="184"/>
      <c r="DZ368" s="184"/>
      <c r="EA368" s="184"/>
      <c r="EB368" s="184"/>
      <c r="EC368" s="184"/>
    </row>
    <row r="369" spans="1:133" s="128" customFormat="1" ht="15.75">
      <c r="A369" s="151" t="s">
        <v>467</v>
      </c>
      <c r="B369" s="151"/>
      <c r="C369" s="152">
        <f>F368+F364+F360</f>
        <v>55.836</v>
      </c>
      <c r="D369" s="153" t="s">
        <v>516</v>
      </c>
      <c r="E369" s="154"/>
      <c r="F369" s="154"/>
      <c r="G369" s="154"/>
      <c r="H369" s="154"/>
      <c r="I369" s="154"/>
      <c r="J369" s="153"/>
      <c r="K369" s="152"/>
      <c r="L369" s="174"/>
      <c r="M369" s="175"/>
      <c r="N369" s="176"/>
      <c r="O369" s="176"/>
      <c r="P369" s="177"/>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c r="AS369" s="184"/>
      <c r="AT369" s="184"/>
      <c r="AU369" s="184"/>
      <c r="AV369" s="184"/>
      <c r="AW369" s="184"/>
      <c r="AX369" s="184"/>
      <c r="AY369" s="184"/>
      <c r="AZ369" s="184"/>
      <c r="BA369" s="184"/>
      <c r="BB369" s="184"/>
      <c r="BC369" s="184"/>
      <c r="BD369" s="184"/>
      <c r="BE369" s="184"/>
      <c r="BF369" s="184"/>
      <c r="BG369" s="184"/>
      <c r="BH369" s="184"/>
      <c r="BI369" s="184"/>
      <c r="BJ369" s="184"/>
      <c r="BK369" s="184"/>
      <c r="BL369" s="184"/>
      <c r="BM369" s="184"/>
      <c r="BN369" s="184"/>
      <c r="BO369" s="184"/>
      <c r="BP369" s="184"/>
      <c r="BQ369" s="184"/>
      <c r="BR369" s="184"/>
      <c r="BS369" s="184"/>
      <c r="BT369" s="184"/>
      <c r="BU369" s="184"/>
      <c r="BV369" s="184"/>
      <c r="BW369" s="184"/>
      <c r="BX369" s="184"/>
      <c r="BY369" s="184"/>
      <c r="BZ369" s="184"/>
      <c r="CA369" s="184"/>
      <c r="CB369" s="184"/>
      <c r="CC369" s="184"/>
      <c r="CD369" s="184"/>
      <c r="CE369" s="184"/>
      <c r="CF369" s="184"/>
      <c r="CG369" s="184"/>
      <c r="CH369" s="184"/>
      <c r="CI369" s="184"/>
      <c r="CJ369" s="184"/>
      <c r="CK369" s="184"/>
      <c r="CL369" s="184"/>
      <c r="CM369" s="184"/>
      <c r="CN369" s="184"/>
      <c r="CO369" s="184"/>
      <c r="CP369" s="184"/>
      <c r="CQ369" s="184"/>
      <c r="CR369" s="184"/>
      <c r="CS369" s="184"/>
      <c r="CT369" s="184"/>
      <c r="CU369" s="184"/>
      <c r="CV369" s="184"/>
      <c r="CW369" s="184"/>
      <c r="CX369" s="184"/>
      <c r="CY369" s="184"/>
      <c r="CZ369" s="184"/>
      <c r="DA369" s="184"/>
      <c r="DB369" s="184"/>
      <c r="DC369" s="184"/>
      <c r="DD369" s="184"/>
      <c r="DE369" s="184"/>
      <c r="DF369" s="184"/>
      <c r="DG369" s="184"/>
      <c r="DH369" s="184"/>
      <c r="DI369" s="184"/>
      <c r="DJ369" s="184"/>
      <c r="DK369" s="184"/>
      <c r="DL369" s="184"/>
      <c r="DM369" s="184"/>
      <c r="DN369" s="184"/>
      <c r="DO369" s="184"/>
      <c r="DP369" s="184"/>
      <c r="DQ369" s="184"/>
      <c r="DR369" s="184"/>
      <c r="DS369" s="184"/>
      <c r="DT369" s="184"/>
      <c r="DU369" s="184"/>
      <c r="DV369" s="184"/>
      <c r="DW369" s="184"/>
      <c r="DX369" s="184"/>
      <c r="DY369" s="184"/>
      <c r="DZ369" s="184"/>
      <c r="EA369" s="184"/>
      <c r="EB369" s="184"/>
      <c r="EC369" s="184"/>
    </row>
    <row r="370" spans="1:16" ht="13.5" customHeight="1">
      <c r="A370" s="195"/>
      <c r="B370" s="195"/>
      <c r="C370" s="195"/>
      <c r="D370" s="195"/>
      <c r="E370" s="195"/>
      <c r="F370" s="195"/>
      <c r="G370" s="195"/>
      <c r="H370" s="195"/>
      <c r="I370" s="195"/>
      <c r="J370" s="195"/>
      <c r="K370" s="195"/>
      <c r="L370" s="195"/>
      <c r="M370" s="195"/>
      <c r="N370" s="195"/>
      <c r="O370" s="195"/>
      <c r="P370" s="195"/>
    </row>
    <row r="371" spans="1:133" s="128" customFormat="1" ht="12.75">
      <c r="A371" s="142" t="s">
        <v>121</v>
      </c>
      <c r="B371" s="142"/>
      <c r="C371" s="143" t="s">
        <v>517</v>
      </c>
      <c r="D371" s="143"/>
      <c r="E371" s="143"/>
      <c r="F371" s="143"/>
      <c r="G371" s="143"/>
      <c r="H371" s="143"/>
      <c r="I371" s="143"/>
      <c r="J371" s="143"/>
      <c r="K371" s="143"/>
      <c r="L371" s="143"/>
      <c r="M371" s="143"/>
      <c r="N371" s="143"/>
      <c r="O371" s="143"/>
      <c r="P371" s="143"/>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4"/>
      <c r="AY371" s="184"/>
      <c r="AZ371" s="184"/>
      <c r="BA371" s="184"/>
      <c r="BB371" s="184"/>
      <c r="BC371" s="184"/>
      <c r="BD371" s="184"/>
      <c r="BE371" s="184"/>
      <c r="BF371" s="184"/>
      <c r="BG371" s="184"/>
      <c r="BH371" s="184"/>
      <c r="BI371" s="184"/>
      <c r="BJ371" s="184"/>
      <c r="BK371" s="184"/>
      <c r="BL371" s="184"/>
      <c r="BM371" s="184"/>
      <c r="BN371" s="184"/>
      <c r="BO371" s="184"/>
      <c r="BP371" s="184"/>
      <c r="BQ371" s="184"/>
      <c r="BR371" s="184"/>
      <c r="BS371" s="184"/>
      <c r="BT371" s="184"/>
      <c r="BU371" s="184"/>
      <c r="BV371" s="184"/>
      <c r="BW371" s="184"/>
      <c r="BX371" s="184"/>
      <c r="BY371" s="184"/>
      <c r="BZ371" s="184"/>
      <c r="CA371" s="184"/>
      <c r="CB371" s="184"/>
      <c r="CC371" s="184"/>
      <c r="CD371" s="184"/>
      <c r="CE371" s="184"/>
      <c r="CF371" s="184"/>
      <c r="CG371" s="184"/>
      <c r="CH371" s="184"/>
      <c r="CI371" s="184"/>
      <c r="CJ371" s="184"/>
      <c r="CK371" s="184"/>
      <c r="CL371" s="184"/>
      <c r="CM371" s="184"/>
      <c r="CN371" s="184"/>
      <c r="CO371" s="184"/>
      <c r="CP371" s="184"/>
      <c r="CQ371" s="184"/>
      <c r="CR371" s="184"/>
      <c r="CS371" s="184"/>
      <c r="CT371" s="184"/>
      <c r="CU371" s="184"/>
      <c r="CV371" s="184"/>
      <c r="CW371" s="184"/>
      <c r="CX371" s="184"/>
      <c r="CY371" s="184"/>
      <c r="CZ371" s="184"/>
      <c r="DA371" s="184"/>
      <c r="DB371" s="184"/>
      <c r="DC371" s="184"/>
      <c r="DD371" s="184"/>
      <c r="DE371" s="184"/>
      <c r="DF371" s="184"/>
      <c r="DG371" s="184"/>
      <c r="DH371" s="184"/>
      <c r="DI371" s="184"/>
      <c r="DJ371" s="184"/>
      <c r="DK371" s="184"/>
      <c r="DL371" s="184"/>
      <c r="DM371" s="184"/>
      <c r="DN371" s="184"/>
      <c r="DO371" s="184"/>
      <c r="DP371" s="184"/>
      <c r="DQ371" s="184"/>
      <c r="DR371" s="184"/>
      <c r="DS371" s="184"/>
      <c r="DT371" s="184"/>
      <c r="DU371" s="184"/>
      <c r="DV371" s="184"/>
      <c r="DW371" s="184"/>
      <c r="DX371" s="184"/>
      <c r="DY371" s="184"/>
      <c r="DZ371" s="184"/>
      <c r="EA371" s="184"/>
      <c r="EB371" s="184"/>
      <c r="EC371" s="184"/>
    </row>
    <row r="372" spans="1:133" s="128" customFormat="1" ht="12.75">
      <c r="A372" s="158" t="s">
        <v>469</v>
      </c>
      <c r="B372" s="158"/>
      <c r="C372" s="188"/>
      <c r="D372" s="188"/>
      <c r="E372" s="188"/>
      <c r="F372" s="188"/>
      <c r="G372" s="188"/>
      <c r="H372" s="188"/>
      <c r="I372" s="188"/>
      <c r="J372" s="188"/>
      <c r="K372" s="188"/>
      <c r="L372" s="188"/>
      <c r="M372" s="188"/>
      <c r="N372" s="188"/>
      <c r="O372" s="188"/>
      <c r="P372" s="188"/>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c r="AS372" s="184"/>
      <c r="AT372" s="184"/>
      <c r="AU372" s="184"/>
      <c r="AV372" s="184"/>
      <c r="AW372" s="184"/>
      <c r="AX372" s="184"/>
      <c r="AY372" s="184"/>
      <c r="AZ372" s="184"/>
      <c r="BA372" s="184"/>
      <c r="BB372" s="184"/>
      <c r="BC372" s="184"/>
      <c r="BD372" s="184"/>
      <c r="BE372" s="184"/>
      <c r="BF372" s="184"/>
      <c r="BG372" s="184"/>
      <c r="BH372" s="184"/>
      <c r="BI372" s="184"/>
      <c r="BJ372" s="184"/>
      <c r="BK372" s="184"/>
      <c r="BL372" s="184"/>
      <c r="BM372" s="184"/>
      <c r="BN372" s="184"/>
      <c r="BO372" s="184"/>
      <c r="BP372" s="184"/>
      <c r="BQ372" s="184"/>
      <c r="BR372" s="184"/>
      <c r="BS372" s="184"/>
      <c r="BT372" s="184"/>
      <c r="BU372" s="184"/>
      <c r="BV372" s="184"/>
      <c r="BW372" s="184"/>
      <c r="BX372" s="184"/>
      <c r="BY372" s="184"/>
      <c r="BZ372" s="184"/>
      <c r="CA372" s="184"/>
      <c r="CB372" s="184"/>
      <c r="CC372" s="184"/>
      <c r="CD372" s="184"/>
      <c r="CE372" s="184"/>
      <c r="CF372" s="184"/>
      <c r="CG372" s="184"/>
      <c r="CH372" s="184"/>
      <c r="CI372" s="184"/>
      <c r="CJ372" s="184"/>
      <c r="CK372" s="184"/>
      <c r="CL372" s="184"/>
      <c r="CM372" s="184"/>
      <c r="CN372" s="184"/>
      <c r="CO372" s="184"/>
      <c r="CP372" s="184"/>
      <c r="CQ372" s="184"/>
      <c r="CR372" s="184"/>
      <c r="CS372" s="184"/>
      <c r="CT372" s="184"/>
      <c r="CU372" s="184"/>
      <c r="CV372" s="184"/>
      <c r="CW372" s="184"/>
      <c r="CX372" s="184"/>
      <c r="CY372" s="184"/>
      <c r="CZ372" s="184"/>
      <c r="DA372" s="184"/>
      <c r="DB372" s="184"/>
      <c r="DC372" s="184"/>
      <c r="DD372" s="184"/>
      <c r="DE372" s="184"/>
      <c r="DF372" s="184"/>
      <c r="DG372" s="184"/>
      <c r="DH372" s="184"/>
      <c r="DI372" s="184"/>
      <c r="DJ372" s="184"/>
      <c r="DK372" s="184"/>
      <c r="DL372" s="184"/>
      <c r="DM372" s="184"/>
      <c r="DN372" s="184"/>
      <c r="DO372" s="184"/>
      <c r="DP372" s="184"/>
      <c r="DQ372" s="184"/>
      <c r="DR372" s="184"/>
      <c r="DS372" s="184"/>
      <c r="DT372" s="184"/>
      <c r="DU372" s="184"/>
      <c r="DV372" s="184"/>
      <c r="DW372" s="184"/>
      <c r="DX372" s="184"/>
      <c r="DY372" s="184"/>
      <c r="DZ372" s="184"/>
      <c r="EA372" s="184"/>
      <c r="EB372" s="184"/>
      <c r="EC372" s="184"/>
    </row>
    <row r="373" spans="1:133" s="128" customFormat="1" ht="12.75">
      <c r="A373" s="158"/>
      <c r="B373" s="158"/>
      <c r="C373" s="188"/>
      <c r="D373" s="188"/>
      <c r="E373" s="188"/>
      <c r="F373" s="188"/>
      <c r="G373" s="188"/>
      <c r="H373" s="188"/>
      <c r="I373" s="188"/>
      <c r="J373" s="188"/>
      <c r="K373" s="188"/>
      <c r="L373" s="188"/>
      <c r="M373" s="188"/>
      <c r="N373" s="188"/>
      <c r="O373" s="188"/>
      <c r="P373" s="188"/>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c r="AS373" s="184"/>
      <c r="AT373" s="184"/>
      <c r="AU373" s="184"/>
      <c r="AV373" s="184"/>
      <c r="AW373" s="184"/>
      <c r="AX373" s="184"/>
      <c r="AY373" s="184"/>
      <c r="AZ373" s="184"/>
      <c r="BA373" s="184"/>
      <c r="BB373" s="184"/>
      <c r="BC373" s="184"/>
      <c r="BD373" s="184"/>
      <c r="BE373" s="184"/>
      <c r="BF373" s="184"/>
      <c r="BG373" s="184"/>
      <c r="BH373" s="184"/>
      <c r="BI373" s="184"/>
      <c r="BJ373" s="184"/>
      <c r="BK373" s="184"/>
      <c r="BL373" s="184"/>
      <c r="BM373" s="184"/>
      <c r="BN373" s="184"/>
      <c r="BO373" s="184"/>
      <c r="BP373" s="184"/>
      <c r="BQ373" s="184"/>
      <c r="BR373" s="184"/>
      <c r="BS373" s="184"/>
      <c r="BT373" s="184"/>
      <c r="BU373" s="184"/>
      <c r="BV373" s="184"/>
      <c r="BW373" s="184"/>
      <c r="BX373" s="184"/>
      <c r="BY373" s="184"/>
      <c r="BZ373" s="184"/>
      <c r="CA373" s="184"/>
      <c r="CB373" s="184"/>
      <c r="CC373" s="184"/>
      <c r="CD373" s="184"/>
      <c r="CE373" s="184"/>
      <c r="CF373" s="184"/>
      <c r="CG373" s="184"/>
      <c r="CH373" s="184"/>
      <c r="CI373" s="184"/>
      <c r="CJ373" s="184"/>
      <c r="CK373" s="184"/>
      <c r="CL373" s="184"/>
      <c r="CM373" s="184"/>
      <c r="CN373" s="184"/>
      <c r="CO373" s="184"/>
      <c r="CP373" s="184"/>
      <c r="CQ373" s="184"/>
      <c r="CR373" s="184"/>
      <c r="CS373" s="184"/>
      <c r="CT373" s="184"/>
      <c r="CU373" s="184"/>
      <c r="CV373" s="184"/>
      <c r="CW373" s="184"/>
      <c r="CX373" s="184"/>
      <c r="CY373" s="184"/>
      <c r="CZ373" s="184"/>
      <c r="DA373" s="184"/>
      <c r="DB373" s="184"/>
      <c r="DC373" s="184"/>
      <c r="DD373" s="184"/>
      <c r="DE373" s="184"/>
      <c r="DF373" s="184"/>
      <c r="DG373" s="184"/>
      <c r="DH373" s="184"/>
      <c r="DI373" s="184"/>
      <c r="DJ373" s="184"/>
      <c r="DK373" s="184"/>
      <c r="DL373" s="184"/>
      <c r="DM373" s="184"/>
      <c r="DN373" s="184"/>
      <c r="DO373" s="184"/>
      <c r="DP373" s="184"/>
      <c r="DQ373" s="184"/>
      <c r="DR373" s="184"/>
      <c r="DS373" s="184"/>
      <c r="DT373" s="184"/>
      <c r="DU373" s="184"/>
      <c r="DV373" s="184"/>
      <c r="DW373" s="184"/>
      <c r="DX373" s="184"/>
      <c r="DY373" s="184"/>
      <c r="DZ373" s="184"/>
      <c r="EA373" s="184"/>
      <c r="EB373" s="184"/>
      <c r="EC373" s="184"/>
    </row>
    <row r="374" spans="1:133" s="128" customFormat="1" ht="13.5">
      <c r="A374" s="141"/>
      <c r="B374" s="141"/>
      <c r="C374" s="141"/>
      <c r="D374" s="141"/>
      <c r="E374" s="141"/>
      <c r="F374" s="141"/>
      <c r="G374" s="141"/>
      <c r="H374" s="141"/>
      <c r="I374" s="141"/>
      <c r="J374" s="141"/>
      <c r="K374" s="141"/>
      <c r="L374" s="141"/>
      <c r="M374" s="141"/>
      <c r="N374" s="141"/>
      <c r="O374" s="141"/>
      <c r="P374" s="141"/>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c r="AS374" s="184"/>
      <c r="AT374" s="184"/>
      <c r="AU374" s="184"/>
      <c r="AV374" s="184"/>
      <c r="AW374" s="184"/>
      <c r="AX374" s="184"/>
      <c r="AY374" s="184"/>
      <c r="AZ374" s="184"/>
      <c r="BA374" s="184"/>
      <c r="BB374" s="184"/>
      <c r="BC374" s="184"/>
      <c r="BD374" s="184"/>
      <c r="BE374" s="184"/>
      <c r="BF374" s="184"/>
      <c r="BG374" s="184"/>
      <c r="BH374" s="184"/>
      <c r="BI374" s="184"/>
      <c r="BJ374" s="184"/>
      <c r="BK374" s="184"/>
      <c r="BL374" s="184"/>
      <c r="BM374" s="184"/>
      <c r="BN374" s="184"/>
      <c r="BO374" s="184"/>
      <c r="BP374" s="184"/>
      <c r="BQ374" s="184"/>
      <c r="BR374" s="184"/>
      <c r="BS374" s="184"/>
      <c r="BT374" s="184"/>
      <c r="BU374" s="184"/>
      <c r="BV374" s="184"/>
      <c r="BW374" s="184"/>
      <c r="BX374" s="184"/>
      <c r="BY374" s="184"/>
      <c r="BZ374" s="184"/>
      <c r="CA374" s="184"/>
      <c r="CB374" s="184"/>
      <c r="CC374" s="184"/>
      <c r="CD374" s="184"/>
      <c r="CE374" s="184"/>
      <c r="CF374" s="184"/>
      <c r="CG374" s="184"/>
      <c r="CH374" s="184"/>
      <c r="CI374" s="184"/>
      <c r="CJ374" s="184"/>
      <c r="CK374" s="184"/>
      <c r="CL374" s="184"/>
      <c r="CM374" s="184"/>
      <c r="CN374" s="184"/>
      <c r="CO374" s="184"/>
      <c r="CP374" s="184"/>
      <c r="CQ374" s="184"/>
      <c r="CR374" s="184"/>
      <c r="CS374" s="184"/>
      <c r="CT374" s="184"/>
      <c r="CU374" s="184"/>
      <c r="CV374" s="184"/>
      <c r="CW374" s="184"/>
      <c r="CX374" s="184"/>
      <c r="CY374" s="184"/>
      <c r="CZ374" s="184"/>
      <c r="DA374" s="184"/>
      <c r="DB374" s="184"/>
      <c r="DC374" s="184"/>
      <c r="DD374" s="184"/>
      <c r="DE374" s="184"/>
      <c r="DF374" s="184"/>
      <c r="DG374" s="184"/>
      <c r="DH374" s="184"/>
      <c r="DI374" s="184"/>
      <c r="DJ374" s="184"/>
      <c r="DK374" s="184"/>
      <c r="DL374" s="184"/>
      <c r="DM374" s="184"/>
      <c r="DN374" s="184"/>
      <c r="DO374" s="184"/>
      <c r="DP374" s="184"/>
      <c r="DQ374" s="184"/>
      <c r="DR374" s="184"/>
      <c r="DS374" s="184"/>
      <c r="DT374" s="184"/>
      <c r="DU374" s="184"/>
      <c r="DV374" s="184"/>
      <c r="DW374" s="184"/>
      <c r="DX374" s="184"/>
      <c r="DY374" s="184"/>
      <c r="DZ374" s="184"/>
      <c r="EA374" s="184"/>
      <c r="EB374" s="184"/>
      <c r="EC374" s="184"/>
    </row>
    <row r="375" spans="1:133" s="128" customFormat="1" ht="12.75">
      <c r="A375" s="196" t="s">
        <v>518</v>
      </c>
      <c r="B375" s="196"/>
      <c r="C375" s="196"/>
      <c r="D375" s="196"/>
      <c r="E375" s="196"/>
      <c r="F375" s="157"/>
      <c r="G375" s="157"/>
      <c r="H375" s="157"/>
      <c r="I375" s="157"/>
      <c r="J375" s="157"/>
      <c r="K375" s="157"/>
      <c r="L375" s="157"/>
      <c r="M375" s="157"/>
      <c r="N375" s="157"/>
      <c r="O375" s="157"/>
      <c r="P375" s="178"/>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c r="AS375" s="184"/>
      <c r="AT375" s="184"/>
      <c r="AU375" s="184"/>
      <c r="AV375" s="184"/>
      <c r="AW375" s="184"/>
      <c r="AX375" s="184"/>
      <c r="AY375" s="184"/>
      <c r="AZ375" s="184"/>
      <c r="BA375" s="184"/>
      <c r="BB375" s="184"/>
      <c r="BC375" s="184"/>
      <c r="BD375" s="184"/>
      <c r="BE375" s="184"/>
      <c r="BF375" s="184"/>
      <c r="BG375" s="184"/>
      <c r="BH375" s="184"/>
      <c r="BI375" s="184"/>
      <c r="BJ375" s="184"/>
      <c r="BK375" s="184"/>
      <c r="BL375" s="184"/>
      <c r="BM375" s="184"/>
      <c r="BN375" s="184"/>
      <c r="BO375" s="184"/>
      <c r="BP375" s="184"/>
      <c r="BQ375" s="184"/>
      <c r="BR375" s="184"/>
      <c r="BS375" s="184"/>
      <c r="BT375" s="184"/>
      <c r="BU375" s="184"/>
      <c r="BV375" s="184"/>
      <c r="BW375" s="184"/>
      <c r="BX375" s="184"/>
      <c r="BY375" s="184"/>
      <c r="BZ375" s="184"/>
      <c r="CA375" s="184"/>
      <c r="CB375" s="184"/>
      <c r="CC375" s="184"/>
      <c r="CD375" s="184"/>
      <c r="CE375" s="184"/>
      <c r="CF375" s="184"/>
      <c r="CG375" s="184"/>
      <c r="CH375" s="184"/>
      <c r="CI375" s="184"/>
      <c r="CJ375" s="184"/>
      <c r="CK375" s="184"/>
      <c r="CL375" s="184"/>
      <c r="CM375" s="184"/>
      <c r="CN375" s="184"/>
      <c r="CO375" s="184"/>
      <c r="CP375" s="184"/>
      <c r="CQ375" s="184"/>
      <c r="CR375" s="184"/>
      <c r="CS375" s="184"/>
      <c r="CT375" s="184"/>
      <c r="CU375" s="184"/>
      <c r="CV375" s="184"/>
      <c r="CW375" s="184"/>
      <c r="CX375" s="184"/>
      <c r="CY375" s="184"/>
      <c r="CZ375" s="184"/>
      <c r="DA375" s="184"/>
      <c r="DB375" s="184"/>
      <c r="DC375" s="184"/>
      <c r="DD375" s="184"/>
      <c r="DE375" s="184"/>
      <c r="DF375" s="184"/>
      <c r="DG375" s="184"/>
      <c r="DH375" s="184"/>
      <c r="DI375" s="184"/>
      <c r="DJ375" s="184"/>
      <c r="DK375" s="184"/>
      <c r="DL375" s="184"/>
      <c r="DM375" s="184"/>
      <c r="DN375" s="184"/>
      <c r="DO375" s="184"/>
      <c r="DP375" s="184"/>
      <c r="DQ375" s="184"/>
      <c r="DR375" s="184"/>
      <c r="DS375" s="184"/>
      <c r="DT375" s="184"/>
      <c r="DU375" s="184"/>
      <c r="DV375" s="184"/>
      <c r="DW375" s="184"/>
      <c r="DX375" s="184"/>
      <c r="DY375" s="184"/>
      <c r="DZ375" s="184"/>
      <c r="EA375" s="184"/>
      <c r="EB375" s="184"/>
      <c r="EC375" s="184"/>
    </row>
    <row r="376" spans="1:133" s="128" customFormat="1" ht="15.75">
      <c r="A376" s="160" t="s">
        <v>514</v>
      </c>
      <c r="B376" s="160"/>
      <c r="C376" s="160"/>
      <c r="D376" s="160"/>
      <c r="E376" s="160"/>
      <c r="F376" s="148">
        <v>89</v>
      </c>
      <c r="G376" s="149" t="s">
        <v>471</v>
      </c>
      <c r="H376" s="150"/>
      <c r="I376" s="150"/>
      <c r="J376" s="167"/>
      <c r="K376" s="179"/>
      <c r="L376" s="180"/>
      <c r="M376" s="181"/>
      <c r="N376" s="182"/>
      <c r="O376" s="182"/>
      <c r="P376" s="183"/>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c r="AS376" s="184"/>
      <c r="AT376" s="184"/>
      <c r="AU376" s="184"/>
      <c r="AV376" s="184"/>
      <c r="AW376" s="184"/>
      <c r="AX376" s="184"/>
      <c r="AY376" s="184"/>
      <c r="AZ376" s="184"/>
      <c r="BA376" s="184"/>
      <c r="BB376" s="184"/>
      <c r="BC376" s="184"/>
      <c r="BD376" s="184"/>
      <c r="BE376" s="184"/>
      <c r="BF376" s="184"/>
      <c r="BG376" s="184"/>
      <c r="BH376" s="184"/>
      <c r="BI376" s="184"/>
      <c r="BJ376" s="184"/>
      <c r="BK376" s="184"/>
      <c r="BL376" s="184"/>
      <c r="BM376" s="184"/>
      <c r="BN376" s="184"/>
      <c r="BO376" s="184"/>
      <c r="BP376" s="184"/>
      <c r="BQ376" s="184"/>
      <c r="BR376" s="184"/>
      <c r="BS376" s="184"/>
      <c r="BT376" s="184"/>
      <c r="BU376" s="184"/>
      <c r="BV376" s="184"/>
      <c r="BW376" s="184"/>
      <c r="BX376" s="184"/>
      <c r="BY376" s="184"/>
      <c r="BZ376" s="184"/>
      <c r="CA376" s="184"/>
      <c r="CB376" s="184"/>
      <c r="CC376" s="184"/>
      <c r="CD376" s="184"/>
      <c r="CE376" s="184"/>
      <c r="CF376" s="184"/>
      <c r="CG376" s="184"/>
      <c r="CH376" s="184"/>
      <c r="CI376" s="184"/>
      <c r="CJ376" s="184"/>
      <c r="CK376" s="184"/>
      <c r="CL376" s="184"/>
      <c r="CM376" s="184"/>
      <c r="CN376" s="184"/>
      <c r="CO376" s="184"/>
      <c r="CP376" s="184"/>
      <c r="CQ376" s="184"/>
      <c r="CR376" s="184"/>
      <c r="CS376" s="184"/>
      <c r="CT376" s="184"/>
      <c r="CU376" s="184"/>
      <c r="CV376" s="184"/>
      <c r="CW376" s="184"/>
      <c r="CX376" s="184"/>
      <c r="CY376" s="184"/>
      <c r="CZ376" s="184"/>
      <c r="DA376" s="184"/>
      <c r="DB376" s="184"/>
      <c r="DC376" s="184"/>
      <c r="DD376" s="184"/>
      <c r="DE376" s="184"/>
      <c r="DF376" s="184"/>
      <c r="DG376" s="184"/>
      <c r="DH376" s="184"/>
      <c r="DI376" s="184"/>
      <c r="DJ376" s="184"/>
      <c r="DK376" s="184"/>
      <c r="DL376" s="184"/>
      <c r="DM376" s="184"/>
      <c r="DN376" s="184"/>
      <c r="DO376" s="184"/>
      <c r="DP376" s="184"/>
      <c r="DQ376" s="184"/>
      <c r="DR376" s="184"/>
      <c r="DS376" s="184"/>
      <c r="DT376" s="184"/>
      <c r="DU376" s="184"/>
      <c r="DV376" s="184"/>
      <c r="DW376" s="184"/>
      <c r="DX376" s="184"/>
      <c r="DY376" s="184"/>
      <c r="DZ376" s="184"/>
      <c r="EA376" s="184"/>
      <c r="EB376" s="184"/>
      <c r="EC376" s="184"/>
    </row>
    <row r="377" spans="1:133" s="128" customFormat="1" ht="15">
      <c r="A377" s="160" t="s">
        <v>490</v>
      </c>
      <c r="B377" s="160"/>
      <c r="C377" s="160"/>
      <c r="D377" s="160"/>
      <c r="E377" s="160"/>
      <c r="F377" s="148">
        <v>5</v>
      </c>
      <c r="G377" s="149" t="s">
        <v>471</v>
      </c>
      <c r="H377" s="199"/>
      <c r="I377" s="199"/>
      <c r="J377" s="199"/>
      <c r="K377" s="199"/>
      <c r="L377" s="199"/>
      <c r="M377" s="199"/>
      <c r="N377" s="199"/>
      <c r="O377" s="199"/>
      <c r="P377" s="199"/>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c r="AS377" s="184"/>
      <c r="AT377" s="184"/>
      <c r="AU377" s="184"/>
      <c r="AV377" s="184"/>
      <c r="AW377" s="184"/>
      <c r="AX377" s="184"/>
      <c r="AY377" s="184"/>
      <c r="AZ377" s="184"/>
      <c r="BA377" s="184"/>
      <c r="BB377" s="184"/>
      <c r="BC377" s="184"/>
      <c r="BD377" s="184"/>
      <c r="BE377" s="184"/>
      <c r="BF377" s="184"/>
      <c r="BG377" s="184"/>
      <c r="BH377" s="184"/>
      <c r="BI377" s="184"/>
      <c r="BJ377" s="184"/>
      <c r="BK377" s="184"/>
      <c r="BL377" s="184"/>
      <c r="BM377" s="184"/>
      <c r="BN377" s="184"/>
      <c r="BO377" s="184"/>
      <c r="BP377" s="184"/>
      <c r="BQ377" s="184"/>
      <c r="BR377" s="184"/>
      <c r="BS377" s="184"/>
      <c r="BT377" s="184"/>
      <c r="BU377" s="184"/>
      <c r="BV377" s="184"/>
      <c r="BW377" s="184"/>
      <c r="BX377" s="184"/>
      <c r="BY377" s="184"/>
      <c r="BZ377" s="184"/>
      <c r="CA377" s="184"/>
      <c r="CB377" s="184"/>
      <c r="CC377" s="184"/>
      <c r="CD377" s="184"/>
      <c r="CE377" s="184"/>
      <c r="CF377" s="184"/>
      <c r="CG377" s="184"/>
      <c r="CH377" s="184"/>
      <c r="CI377" s="184"/>
      <c r="CJ377" s="184"/>
      <c r="CK377" s="184"/>
      <c r="CL377" s="184"/>
      <c r="CM377" s="184"/>
      <c r="CN377" s="184"/>
      <c r="CO377" s="184"/>
      <c r="CP377" s="184"/>
      <c r="CQ377" s="184"/>
      <c r="CR377" s="184"/>
      <c r="CS377" s="184"/>
      <c r="CT377" s="184"/>
      <c r="CU377" s="184"/>
      <c r="CV377" s="184"/>
      <c r="CW377" s="184"/>
      <c r="CX377" s="184"/>
      <c r="CY377" s="184"/>
      <c r="CZ377" s="184"/>
      <c r="DA377" s="184"/>
      <c r="DB377" s="184"/>
      <c r="DC377" s="184"/>
      <c r="DD377" s="184"/>
      <c r="DE377" s="184"/>
      <c r="DF377" s="184"/>
      <c r="DG377" s="184"/>
      <c r="DH377" s="184"/>
      <c r="DI377" s="184"/>
      <c r="DJ377" s="184"/>
      <c r="DK377" s="184"/>
      <c r="DL377" s="184"/>
      <c r="DM377" s="184"/>
      <c r="DN377" s="184"/>
      <c r="DO377" s="184"/>
      <c r="DP377" s="184"/>
      <c r="DQ377" s="184"/>
      <c r="DR377" s="184"/>
      <c r="DS377" s="184"/>
      <c r="DT377" s="184"/>
      <c r="DU377" s="184"/>
      <c r="DV377" s="184"/>
      <c r="DW377" s="184"/>
      <c r="DX377" s="184"/>
      <c r="DY377" s="184"/>
      <c r="DZ377" s="184"/>
      <c r="EA377" s="184"/>
      <c r="EB377" s="184"/>
      <c r="EC377" s="184"/>
    </row>
    <row r="378" spans="1:133" s="128" customFormat="1" ht="15.75">
      <c r="A378" s="209" t="s">
        <v>519</v>
      </c>
      <c r="B378" s="209"/>
      <c r="C378" s="209"/>
      <c r="D378" s="209"/>
      <c r="E378" s="209"/>
      <c r="F378" s="148">
        <f>F377*F376</f>
        <v>445</v>
      </c>
      <c r="G378" s="149" t="s">
        <v>474</v>
      </c>
      <c r="H378" s="150"/>
      <c r="I378" s="150"/>
      <c r="J378" s="167"/>
      <c r="K378" s="179"/>
      <c r="L378" s="180"/>
      <c r="M378" s="181"/>
      <c r="N378" s="182"/>
      <c r="O378" s="182"/>
      <c r="P378" s="183"/>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c r="AS378" s="184"/>
      <c r="AT378" s="184"/>
      <c r="AU378" s="184"/>
      <c r="AV378" s="184"/>
      <c r="AW378" s="184"/>
      <c r="AX378" s="184"/>
      <c r="AY378" s="184"/>
      <c r="AZ378" s="184"/>
      <c r="BA378" s="184"/>
      <c r="BB378" s="184"/>
      <c r="BC378" s="184"/>
      <c r="BD378" s="184"/>
      <c r="BE378" s="184"/>
      <c r="BF378" s="184"/>
      <c r="BG378" s="184"/>
      <c r="BH378" s="184"/>
      <c r="BI378" s="184"/>
      <c r="BJ378" s="184"/>
      <c r="BK378" s="184"/>
      <c r="BL378" s="184"/>
      <c r="BM378" s="184"/>
      <c r="BN378" s="184"/>
      <c r="BO378" s="184"/>
      <c r="BP378" s="184"/>
      <c r="BQ378" s="184"/>
      <c r="BR378" s="184"/>
      <c r="BS378" s="184"/>
      <c r="BT378" s="184"/>
      <c r="BU378" s="184"/>
      <c r="BV378" s="184"/>
      <c r="BW378" s="184"/>
      <c r="BX378" s="184"/>
      <c r="BY378" s="184"/>
      <c r="BZ378" s="184"/>
      <c r="CA378" s="184"/>
      <c r="CB378" s="184"/>
      <c r="CC378" s="184"/>
      <c r="CD378" s="184"/>
      <c r="CE378" s="184"/>
      <c r="CF378" s="184"/>
      <c r="CG378" s="184"/>
      <c r="CH378" s="184"/>
      <c r="CI378" s="184"/>
      <c r="CJ378" s="184"/>
      <c r="CK378" s="184"/>
      <c r="CL378" s="184"/>
      <c r="CM378" s="184"/>
      <c r="CN378" s="184"/>
      <c r="CO378" s="184"/>
      <c r="CP378" s="184"/>
      <c r="CQ378" s="184"/>
      <c r="CR378" s="184"/>
      <c r="CS378" s="184"/>
      <c r="CT378" s="184"/>
      <c r="CU378" s="184"/>
      <c r="CV378" s="184"/>
      <c r="CW378" s="184"/>
      <c r="CX378" s="184"/>
      <c r="CY378" s="184"/>
      <c r="CZ378" s="184"/>
      <c r="DA378" s="184"/>
      <c r="DB378" s="184"/>
      <c r="DC378" s="184"/>
      <c r="DD378" s="184"/>
      <c r="DE378" s="184"/>
      <c r="DF378" s="184"/>
      <c r="DG378" s="184"/>
      <c r="DH378" s="184"/>
      <c r="DI378" s="184"/>
      <c r="DJ378" s="184"/>
      <c r="DK378" s="184"/>
      <c r="DL378" s="184"/>
      <c r="DM378" s="184"/>
      <c r="DN378" s="184"/>
      <c r="DO378" s="184"/>
      <c r="DP378" s="184"/>
      <c r="DQ378" s="184"/>
      <c r="DR378" s="184"/>
      <c r="DS378" s="184"/>
      <c r="DT378" s="184"/>
      <c r="DU378" s="184"/>
      <c r="DV378" s="184"/>
      <c r="DW378" s="184"/>
      <c r="DX378" s="184"/>
      <c r="DY378" s="184"/>
      <c r="DZ378" s="184"/>
      <c r="EA378" s="184"/>
      <c r="EB378" s="184"/>
      <c r="EC378" s="184"/>
    </row>
    <row r="379" spans="1:133" s="128" customFormat="1" ht="12.75">
      <c r="A379" s="165"/>
      <c r="B379" s="165"/>
      <c r="C379" s="165"/>
      <c r="D379" s="165"/>
      <c r="E379" s="165"/>
      <c r="F379" s="165"/>
      <c r="G379" s="165"/>
      <c r="H379" s="165"/>
      <c r="I379" s="165"/>
      <c r="J379" s="165"/>
      <c r="K379" s="165"/>
      <c r="L379" s="165"/>
      <c r="M379" s="165"/>
      <c r="N379" s="165"/>
      <c r="O379" s="165"/>
      <c r="P379" s="165"/>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c r="AS379" s="184"/>
      <c r="AT379" s="184"/>
      <c r="AU379" s="184"/>
      <c r="AV379" s="184"/>
      <c r="AW379" s="184"/>
      <c r="AX379" s="184"/>
      <c r="AY379" s="184"/>
      <c r="AZ379" s="184"/>
      <c r="BA379" s="184"/>
      <c r="BB379" s="184"/>
      <c r="BC379" s="184"/>
      <c r="BD379" s="184"/>
      <c r="BE379" s="184"/>
      <c r="BF379" s="184"/>
      <c r="BG379" s="184"/>
      <c r="BH379" s="184"/>
      <c r="BI379" s="184"/>
      <c r="BJ379" s="184"/>
      <c r="BK379" s="184"/>
      <c r="BL379" s="184"/>
      <c r="BM379" s="184"/>
      <c r="BN379" s="184"/>
      <c r="BO379" s="184"/>
      <c r="BP379" s="184"/>
      <c r="BQ379" s="184"/>
      <c r="BR379" s="184"/>
      <c r="BS379" s="184"/>
      <c r="BT379" s="184"/>
      <c r="BU379" s="184"/>
      <c r="BV379" s="184"/>
      <c r="BW379" s="184"/>
      <c r="BX379" s="184"/>
      <c r="BY379" s="184"/>
      <c r="BZ379" s="184"/>
      <c r="CA379" s="184"/>
      <c r="CB379" s="184"/>
      <c r="CC379" s="184"/>
      <c r="CD379" s="184"/>
      <c r="CE379" s="184"/>
      <c r="CF379" s="184"/>
      <c r="CG379" s="184"/>
      <c r="CH379" s="184"/>
      <c r="CI379" s="184"/>
      <c r="CJ379" s="184"/>
      <c r="CK379" s="184"/>
      <c r="CL379" s="184"/>
      <c r="CM379" s="184"/>
      <c r="CN379" s="184"/>
      <c r="CO379" s="184"/>
      <c r="CP379" s="184"/>
      <c r="CQ379" s="184"/>
      <c r="CR379" s="184"/>
      <c r="CS379" s="184"/>
      <c r="CT379" s="184"/>
      <c r="CU379" s="184"/>
      <c r="CV379" s="184"/>
      <c r="CW379" s="184"/>
      <c r="CX379" s="184"/>
      <c r="CY379" s="184"/>
      <c r="CZ379" s="184"/>
      <c r="DA379" s="184"/>
      <c r="DB379" s="184"/>
      <c r="DC379" s="184"/>
      <c r="DD379" s="184"/>
      <c r="DE379" s="184"/>
      <c r="DF379" s="184"/>
      <c r="DG379" s="184"/>
      <c r="DH379" s="184"/>
      <c r="DI379" s="184"/>
      <c r="DJ379" s="184"/>
      <c r="DK379" s="184"/>
      <c r="DL379" s="184"/>
      <c r="DM379" s="184"/>
      <c r="DN379" s="184"/>
      <c r="DO379" s="184"/>
      <c r="DP379" s="184"/>
      <c r="DQ379" s="184"/>
      <c r="DR379" s="184"/>
      <c r="DS379" s="184"/>
      <c r="DT379" s="184"/>
      <c r="DU379" s="184"/>
      <c r="DV379" s="184"/>
      <c r="DW379" s="184"/>
      <c r="DX379" s="184"/>
      <c r="DY379" s="184"/>
      <c r="DZ379" s="184"/>
      <c r="EA379" s="184"/>
      <c r="EB379" s="184"/>
      <c r="EC379" s="184"/>
    </row>
    <row r="380" spans="1:133" s="128" customFormat="1" ht="15.75">
      <c r="A380" s="151" t="s">
        <v>467</v>
      </c>
      <c r="B380" s="151"/>
      <c r="C380" s="152">
        <f>F378</f>
        <v>445</v>
      </c>
      <c r="D380" s="153" t="s">
        <v>474</v>
      </c>
      <c r="E380" s="154"/>
      <c r="F380" s="154"/>
      <c r="G380" s="154"/>
      <c r="H380" s="154"/>
      <c r="I380" s="154"/>
      <c r="J380" s="153"/>
      <c r="K380" s="152"/>
      <c r="L380" s="174"/>
      <c r="M380" s="175"/>
      <c r="N380" s="176"/>
      <c r="O380" s="176"/>
      <c r="P380" s="177"/>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c r="AS380" s="184"/>
      <c r="AT380" s="184"/>
      <c r="AU380" s="184"/>
      <c r="AV380" s="184"/>
      <c r="AW380" s="184"/>
      <c r="AX380" s="184"/>
      <c r="AY380" s="184"/>
      <c r="AZ380" s="184"/>
      <c r="BA380" s="184"/>
      <c r="BB380" s="184"/>
      <c r="BC380" s="184"/>
      <c r="BD380" s="184"/>
      <c r="BE380" s="184"/>
      <c r="BF380" s="184"/>
      <c r="BG380" s="184"/>
      <c r="BH380" s="184"/>
      <c r="BI380" s="184"/>
      <c r="BJ380" s="184"/>
      <c r="BK380" s="184"/>
      <c r="BL380" s="184"/>
      <c r="BM380" s="184"/>
      <c r="BN380" s="184"/>
      <c r="BO380" s="184"/>
      <c r="BP380" s="184"/>
      <c r="BQ380" s="184"/>
      <c r="BR380" s="184"/>
      <c r="BS380" s="184"/>
      <c r="BT380" s="184"/>
      <c r="BU380" s="184"/>
      <c r="BV380" s="184"/>
      <c r="BW380" s="184"/>
      <c r="BX380" s="184"/>
      <c r="BY380" s="184"/>
      <c r="BZ380" s="184"/>
      <c r="CA380" s="184"/>
      <c r="CB380" s="184"/>
      <c r="CC380" s="184"/>
      <c r="CD380" s="184"/>
      <c r="CE380" s="184"/>
      <c r="CF380" s="184"/>
      <c r="CG380" s="184"/>
      <c r="CH380" s="184"/>
      <c r="CI380" s="184"/>
      <c r="CJ380" s="184"/>
      <c r="CK380" s="184"/>
      <c r="CL380" s="184"/>
      <c r="CM380" s="184"/>
      <c r="CN380" s="184"/>
      <c r="CO380" s="184"/>
      <c r="CP380" s="184"/>
      <c r="CQ380" s="184"/>
      <c r="CR380" s="184"/>
      <c r="CS380" s="184"/>
      <c r="CT380" s="184"/>
      <c r="CU380" s="184"/>
      <c r="CV380" s="184"/>
      <c r="CW380" s="184"/>
      <c r="CX380" s="184"/>
      <c r="CY380" s="184"/>
      <c r="CZ380" s="184"/>
      <c r="DA380" s="184"/>
      <c r="DB380" s="184"/>
      <c r="DC380" s="184"/>
      <c r="DD380" s="184"/>
      <c r="DE380" s="184"/>
      <c r="DF380" s="184"/>
      <c r="DG380" s="184"/>
      <c r="DH380" s="184"/>
      <c r="DI380" s="184"/>
      <c r="DJ380" s="184"/>
      <c r="DK380" s="184"/>
      <c r="DL380" s="184"/>
      <c r="DM380" s="184"/>
      <c r="DN380" s="184"/>
      <c r="DO380" s="184"/>
      <c r="DP380" s="184"/>
      <c r="DQ380" s="184"/>
      <c r="DR380" s="184"/>
      <c r="DS380" s="184"/>
      <c r="DT380" s="184"/>
      <c r="DU380" s="184"/>
      <c r="DV380" s="184"/>
      <c r="DW380" s="184"/>
      <c r="DX380" s="184"/>
      <c r="DY380" s="184"/>
      <c r="DZ380" s="184"/>
      <c r="EA380" s="184"/>
      <c r="EB380" s="184"/>
      <c r="EC380" s="184"/>
    </row>
    <row r="381" spans="1:16" ht="13.5" customHeight="1">
      <c r="A381" s="195"/>
      <c r="B381" s="195"/>
      <c r="C381" s="195"/>
      <c r="D381" s="195"/>
      <c r="E381" s="195"/>
      <c r="F381" s="195"/>
      <c r="G381" s="195"/>
      <c r="H381" s="195"/>
      <c r="I381" s="195"/>
      <c r="J381" s="195"/>
      <c r="K381" s="195"/>
      <c r="L381" s="195"/>
      <c r="M381" s="195"/>
      <c r="N381" s="195"/>
      <c r="O381" s="195"/>
      <c r="P381" s="195"/>
    </row>
    <row r="382" spans="1:133" s="128" customFormat="1" ht="12.75">
      <c r="A382" s="142" t="s">
        <v>124</v>
      </c>
      <c r="B382" s="142"/>
      <c r="C382" s="143" t="s">
        <v>520</v>
      </c>
      <c r="D382" s="143"/>
      <c r="E382" s="143"/>
      <c r="F382" s="143"/>
      <c r="G382" s="143"/>
      <c r="H382" s="143"/>
      <c r="I382" s="143"/>
      <c r="J382" s="143"/>
      <c r="K382" s="143"/>
      <c r="L382" s="143"/>
      <c r="M382" s="143"/>
      <c r="N382" s="143"/>
      <c r="O382" s="143"/>
      <c r="P382" s="143"/>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c r="AS382" s="184"/>
      <c r="AT382" s="184"/>
      <c r="AU382" s="184"/>
      <c r="AV382" s="184"/>
      <c r="AW382" s="184"/>
      <c r="AX382" s="184"/>
      <c r="AY382" s="184"/>
      <c r="AZ382" s="184"/>
      <c r="BA382" s="184"/>
      <c r="BB382" s="184"/>
      <c r="BC382" s="184"/>
      <c r="BD382" s="184"/>
      <c r="BE382" s="184"/>
      <c r="BF382" s="184"/>
      <c r="BG382" s="184"/>
      <c r="BH382" s="184"/>
      <c r="BI382" s="184"/>
      <c r="BJ382" s="184"/>
      <c r="BK382" s="184"/>
      <c r="BL382" s="184"/>
      <c r="BM382" s="184"/>
      <c r="BN382" s="184"/>
      <c r="BO382" s="184"/>
      <c r="BP382" s="184"/>
      <c r="BQ382" s="184"/>
      <c r="BR382" s="184"/>
      <c r="BS382" s="184"/>
      <c r="BT382" s="184"/>
      <c r="BU382" s="184"/>
      <c r="BV382" s="184"/>
      <c r="BW382" s="184"/>
      <c r="BX382" s="184"/>
      <c r="BY382" s="184"/>
      <c r="BZ382" s="184"/>
      <c r="CA382" s="184"/>
      <c r="CB382" s="184"/>
      <c r="CC382" s="184"/>
      <c r="CD382" s="184"/>
      <c r="CE382" s="184"/>
      <c r="CF382" s="184"/>
      <c r="CG382" s="184"/>
      <c r="CH382" s="184"/>
      <c r="CI382" s="184"/>
      <c r="CJ382" s="184"/>
      <c r="CK382" s="184"/>
      <c r="CL382" s="184"/>
      <c r="CM382" s="184"/>
      <c r="CN382" s="184"/>
      <c r="CO382" s="184"/>
      <c r="CP382" s="184"/>
      <c r="CQ382" s="184"/>
      <c r="CR382" s="184"/>
      <c r="CS382" s="184"/>
      <c r="CT382" s="184"/>
      <c r="CU382" s="184"/>
      <c r="CV382" s="184"/>
      <c r="CW382" s="184"/>
      <c r="CX382" s="184"/>
      <c r="CY382" s="184"/>
      <c r="CZ382" s="184"/>
      <c r="DA382" s="184"/>
      <c r="DB382" s="184"/>
      <c r="DC382" s="184"/>
      <c r="DD382" s="184"/>
      <c r="DE382" s="184"/>
      <c r="DF382" s="184"/>
      <c r="DG382" s="184"/>
      <c r="DH382" s="184"/>
      <c r="DI382" s="184"/>
      <c r="DJ382" s="184"/>
      <c r="DK382" s="184"/>
      <c r="DL382" s="184"/>
      <c r="DM382" s="184"/>
      <c r="DN382" s="184"/>
      <c r="DO382" s="184"/>
      <c r="DP382" s="184"/>
      <c r="DQ382" s="184"/>
      <c r="DR382" s="184"/>
      <c r="DS382" s="184"/>
      <c r="DT382" s="184"/>
      <c r="DU382" s="184"/>
      <c r="DV382" s="184"/>
      <c r="DW382" s="184"/>
      <c r="DX382" s="184"/>
      <c r="DY382" s="184"/>
      <c r="DZ382" s="184"/>
      <c r="EA382" s="184"/>
      <c r="EB382" s="184"/>
      <c r="EC382" s="184"/>
    </row>
    <row r="383" spans="1:133" s="128" customFormat="1" ht="12.75">
      <c r="A383" s="158" t="s">
        <v>469</v>
      </c>
      <c r="B383" s="158"/>
      <c r="C383" s="188" t="s">
        <v>521</v>
      </c>
      <c r="D383" s="188"/>
      <c r="E383" s="188"/>
      <c r="F383" s="188"/>
      <c r="G383" s="188"/>
      <c r="H383" s="188"/>
      <c r="I383" s="188"/>
      <c r="J383" s="188"/>
      <c r="K383" s="188"/>
      <c r="L383" s="188"/>
      <c r="M383" s="188"/>
      <c r="N383" s="188"/>
      <c r="O383" s="188"/>
      <c r="P383" s="188"/>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c r="AS383" s="184"/>
      <c r="AT383" s="184"/>
      <c r="AU383" s="184"/>
      <c r="AV383" s="184"/>
      <c r="AW383" s="184"/>
      <c r="AX383" s="184"/>
      <c r="AY383" s="184"/>
      <c r="AZ383" s="184"/>
      <c r="BA383" s="184"/>
      <c r="BB383" s="184"/>
      <c r="BC383" s="184"/>
      <c r="BD383" s="184"/>
      <c r="BE383" s="184"/>
      <c r="BF383" s="184"/>
      <c r="BG383" s="184"/>
      <c r="BH383" s="184"/>
      <c r="BI383" s="184"/>
      <c r="BJ383" s="184"/>
      <c r="BK383" s="184"/>
      <c r="BL383" s="184"/>
      <c r="BM383" s="184"/>
      <c r="BN383" s="184"/>
      <c r="BO383" s="184"/>
      <c r="BP383" s="184"/>
      <c r="BQ383" s="184"/>
      <c r="BR383" s="184"/>
      <c r="BS383" s="184"/>
      <c r="BT383" s="184"/>
      <c r="BU383" s="184"/>
      <c r="BV383" s="184"/>
      <c r="BW383" s="184"/>
      <c r="BX383" s="184"/>
      <c r="BY383" s="184"/>
      <c r="BZ383" s="184"/>
      <c r="CA383" s="184"/>
      <c r="CB383" s="184"/>
      <c r="CC383" s="184"/>
      <c r="CD383" s="184"/>
      <c r="CE383" s="184"/>
      <c r="CF383" s="184"/>
      <c r="CG383" s="184"/>
      <c r="CH383" s="184"/>
      <c r="CI383" s="184"/>
      <c r="CJ383" s="184"/>
      <c r="CK383" s="184"/>
      <c r="CL383" s="184"/>
      <c r="CM383" s="184"/>
      <c r="CN383" s="184"/>
      <c r="CO383" s="184"/>
      <c r="CP383" s="184"/>
      <c r="CQ383" s="184"/>
      <c r="CR383" s="184"/>
      <c r="CS383" s="184"/>
      <c r="CT383" s="184"/>
      <c r="CU383" s="184"/>
      <c r="CV383" s="184"/>
      <c r="CW383" s="184"/>
      <c r="CX383" s="184"/>
      <c r="CY383" s="184"/>
      <c r="CZ383" s="184"/>
      <c r="DA383" s="184"/>
      <c r="DB383" s="184"/>
      <c r="DC383" s="184"/>
      <c r="DD383" s="184"/>
      <c r="DE383" s="184"/>
      <c r="DF383" s="184"/>
      <c r="DG383" s="184"/>
      <c r="DH383" s="184"/>
      <c r="DI383" s="184"/>
      <c r="DJ383" s="184"/>
      <c r="DK383" s="184"/>
      <c r="DL383" s="184"/>
      <c r="DM383" s="184"/>
      <c r="DN383" s="184"/>
      <c r="DO383" s="184"/>
      <c r="DP383" s="184"/>
      <c r="DQ383" s="184"/>
      <c r="DR383" s="184"/>
      <c r="DS383" s="184"/>
      <c r="DT383" s="184"/>
      <c r="DU383" s="184"/>
      <c r="DV383" s="184"/>
      <c r="DW383" s="184"/>
      <c r="DX383" s="184"/>
      <c r="DY383" s="184"/>
      <c r="DZ383" s="184"/>
      <c r="EA383" s="184"/>
      <c r="EB383" s="184"/>
      <c r="EC383" s="184"/>
    </row>
    <row r="384" spans="1:133" s="128" customFormat="1" ht="12.75">
      <c r="A384" s="158"/>
      <c r="B384" s="158"/>
      <c r="C384" s="188"/>
      <c r="D384" s="188"/>
      <c r="E384" s="188"/>
      <c r="F384" s="188"/>
      <c r="G384" s="188"/>
      <c r="H384" s="188"/>
      <c r="I384" s="188"/>
      <c r="J384" s="188"/>
      <c r="K384" s="188"/>
      <c r="L384" s="188"/>
      <c r="M384" s="188"/>
      <c r="N384" s="188"/>
      <c r="O384" s="188"/>
      <c r="P384" s="188"/>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c r="AS384" s="184"/>
      <c r="AT384" s="184"/>
      <c r="AU384" s="184"/>
      <c r="AV384" s="184"/>
      <c r="AW384" s="184"/>
      <c r="AX384" s="184"/>
      <c r="AY384" s="184"/>
      <c r="AZ384" s="184"/>
      <c r="BA384" s="184"/>
      <c r="BB384" s="184"/>
      <c r="BC384" s="184"/>
      <c r="BD384" s="184"/>
      <c r="BE384" s="184"/>
      <c r="BF384" s="184"/>
      <c r="BG384" s="184"/>
      <c r="BH384" s="184"/>
      <c r="BI384" s="184"/>
      <c r="BJ384" s="184"/>
      <c r="BK384" s="184"/>
      <c r="BL384" s="184"/>
      <c r="BM384" s="184"/>
      <c r="BN384" s="184"/>
      <c r="BO384" s="184"/>
      <c r="BP384" s="184"/>
      <c r="BQ384" s="184"/>
      <c r="BR384" s="184"/>
      <c r="BS384" s="184"/>
      <c r="BT384" s="184"/>
      <c r="BU384" s="184"/>
      <c r="BV384" s="184"/>
      <c r="BW384" s="184"/>
      <c r="BX384" s="184"/>
      <c r="BY384" s="184"/>
      <c r="BZ384" s="184"/>
      <c r="CA384" s="184"/>
      <c r="CB384" s="184"/>
      <c r="CC384" s="184"/>
      <c r="CD384" s="184"/>
      <c r="CE384" s="184"/>
      <c r="CF384" s="184"/>
      <c r="CG384" s="184"/>
      <c r="CH384" s="184"/>
      <c r="CI384" s="184"/>
      <c r="CJ384" s="184"/>
      <c r="CK384" s="184"/>
      <c r="CL384" s="184"/>
      <c r="CM384" s="184"/>
      <c r="CN384" s="184"/>
      <c r="CO384" s="184"/>
      <c r="CP384" s="184"/>
      <c r="CQ384" s="184"/>
      <c r="CR384" s="184"/>
      <c r="CS384" s="184"/>
      <c r="CT384" s="184"/>
      <c r="CU384" s="184"/>
      <c r="CV384" s="184"/>
      <c r="CW384" s="184"/>
      <c r="CX384" s="184"/>
      <c r="CY384" s="184"/>
      <c r="CZ384" s="184"/>
      <c r="DA384" s="184"/>
      <c r="DB384" s="184"/>
      <c r="DC384" s="184"/>
      <c r="DD384" s="184"/>
      <c r="DE384" s="184"/>
      <c r="DF384" s="184"/>
      <c r="DG384" s="184"/>
      <c r="DH384" s="184"/>
      <c r="DI384" s="184"/>
      <c r="DJ384" s="184"/>
      <c r="DK384" s="184"/>
      <c r="DL384" s="184"/>
      <c r="DM384" s="184"/>
      <c r="DN384" s="184"/>
      <c r="DO384" s="184"/>
      <c r="DP384" s="184"/>
      <c r="DQ384" s="184"/>
      <c r="DR384" s="184"/>
      <c r="DS384" s="184"/>
      <c r="DT384" s="184"/>
      <c r="DU384" s="184"/>
      <c r="DV384" s="184"/>
      <c r="DW384" s="184"/>
      <c r="DX384" s="184"/>
      <c r="DY384" s="184"/>
      <c r="DZ384" s="184"/>
      <c r="EA384" s="184"/>
      <c r="EB384" s="184"/>
      <c r="EC384" s="184"/>
    </row>
    <row r="385" spans="1:133" s="128" customFormat="1" ht="15">
      <c r="A385" s="160" t="s">
        <v>522</v>
      </c>
      <c r="B385" s="160"/>
      <c r="C385" s="160"/>
      <c r="D385" s="160"/>
      <c r="E385" s="160"/>
      <c r="F385" s="148">
        <v>89</v>
      </c>
      <c r="G385" s="149" t="s">
        <v>471</v>
      </c>
      <c r="H385" s="199"/>
      <c r="I385" s="199"/>
      <c r="J385" s="199"/>
      <c r="K385" s="199"/>
      <c r="L385" s="199"/>
      <c r="M385" s="199"/>
      <c r="N385" s="199"/>
      <c r="O385" s="199"/>
      <c r="P385" s="199"/>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c r="AS385" s="184"/>
      <c r="AT385" s="184"/>
      <c r="AU385" s="184"/>
      <c r="AV385" s="184"/>
      <c r="AW385" s="184"/>
      <c r="AX385" s="184"/>
      <c r="AY385" s="184"/>
      <c r="AZ385" s="184"/>
      <c r="BA385" s="184"/>
      <c r="BB385" s="184"/>
      <c r="BC385" s="184"/>
      <c r="BD385" s="184"/>
      <c r="BE385" s="184"/>
      <c r="BF385" s="184"/>
      <c r="BG385" s="184"/>
      <c r="BH385" s="184"/>
      <c r="BI385" s="184"/>
      <c r="BJ385" s="184"/>
      <c r="BK385" s="184"/>
      <c r="BL385" s="184"/>
      <c r="BM385" s="184"/>
      <c r="BN385" s="184"/>
      <c r="BO385" s="184"/>
      <c r="BP385" s="184"/>
      <c r="BQ385" s="184"/>
      <c r="BR385" s="184"/>
      <c r="BS385" s="184"/>
      <c r="BT385" s="184"/>
      <c r="BU385" s="184"/>
      <c r="BV385" s="184"/>
      <c r="BW385" s="184"/>
      <c r="BX385" s="184"/>
      <c r="BY385" s="184"/>
      <c r="BZ385" s="184"/>
      <c r="CA385" s="184"/>
      <c r="CB385" s="184"/>
      <c r="CC385" s="184"/>
      <c r="CD385" s="184"/>
      <c r="CE385" s="184"/>
      <c r="CF385" s="184"/>
      <c r="CG385" s="184"/>
      <c r="CH385" s="184"/>
      <c r="CI385" s="184"/>
      <c r="CJ385" s="184"/>
      <c r="CK385" s="184"/>
      <c r="CL385" s="184"/>
      <c r="CM385" s="184"/>
      <c r="CN385" s="184"/>
      <c r="CO385" s="184"/>
      <c r="CP385" s="184"/>
      <c r="CQ385" s="184"/>
      <c r="CR385" s="184"/>
      <c r="CS385" s="184"/>
      <c r="CT385" s="184"/>
      <c r="CU385" s="184"/>
      <c r="CV385" s="184"/>
      <c r="CW385" s="184"/>
      <c r="CX385" s="184"/>
      <c r="CY385" s="184"/>
      <c r="CZ385" s="184"/>
      <c r="DA385" s="184"/>
      <c r="DB385" s="184"/>
      <c r="DC385" s="184"/>
      <c r="DD385" s="184"/>
      <c r="DE385" s="184"/>
      <c r="DF385" s="184"/>
      <c r="DG385" s="184"/>
      <c r="DH385" s="184"/>
      <c r="DI385" s="184"/>
      <c r="DJ385" s="184"/>
      <c r="DK385" s="184"/>
      <c r="DL385" s="184"/>
      <c r="DM385" s="184"/>
      <c r="DN385" s="184"/>
      <c r="DO385" s="184"/>
      <c r="DP385" s="184"/>
      <c r="DQ385" s="184"/>
      <c r="DR385" s="184"/>
      <c r="DS385" s="184"/>
      <c r="DT385" s="184"/>
      <c r="DU385" s="184"/>
      <c r="DV385" s="184"/>
      <c r="DW385" s="184"/>
      <c r="DX385" s="184"/>
      <c r="DY385" s="184"/>
      <c r="DZ385" s="184"/>
      <c r="EA385" s="184"/>
      <c r="EB385" s="184"/>
      <c r="EC385" s="184"/>
    </row>
    <row r="386" spans="1:133" s="128" customFormat="1" ht="15">
      <c r="A386" s="160" t="s">
        <v>523</v>
      </c>
      <c r="B386" s="160"/>
      <c r="C386" s="160"/>
      <c r="D386" s="160"/>
      <c r="E386" s="160"/>
      <c r="F386" s="148">
        <v>0.2</v>
      </c>
      <c r="G386" s="149" t="s">
        <v>471</v>
      </c>
      <c r="H386" s="199"/>
      <c r="I386" s="199"/>
      <c r="J386" s="199"/>
      <c r="K386" s="199"/>
      <c r="L386" s="199"/>
      <c r="M386" s="199"/>
      <c r="N386" s="199"/>
      <c r="O386" s="199"/>
      <c r="P386" s="199"/>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c r="AS386" s="184"/>
      <c r="AT386" s="184"/>
      <c r="AU386" s="184"/>
      <c r="AV386" s="184"/>
      <c r="AW386" s="184"/>
      <c r="AX386" s="184"/>
      <c r="AY386" s="184"/>
      <c r="AZ386" s="184"/>
      <c r="BA386" s="184"/>
      <c r="BB386" s="184"/>
      <c r="BC386" s="184"/>
      <c r="BD386" s="184"/>
      <c r="BE386" s="184"/>
      <c r="BF386" s="184"/>
      <c r="BG386" s="184"/>
      <c r="BH386" s="184"/>
      <c r="BI386" s="184"/>
      <c r="BJ386" s="184"/>
      <c r="BK386" s="184"/>
      <c r="BL386" s="184"/>
      <c r="BM386" s="184"/>
      <c r="BN386" s="184"/>
      <c r="BO386" s="184"/>
      <c r="BP386" s="184"/>
      <c r="BQ386" s="184"/>
      <c r="BR386" s="184"/>
      <c r="BS386" s="184"/>
      <c r="BT386" s="184"/>
      <c r="BU386" s="184"/>
      <c r="BV386" s="184"/>
      <c r="BW386" s="184"/>
      <c r="BX386" s="184"/>
      <c r="BY386" s="184"/>
      <c r="BZ386" s="184"/>
      <c r="CA386" s="184"/>
      <c r="CB386" s="184"/>
      <c r="CC386" s="184"/>
      <c r="CD386" s="184"/>
      <c r="CE386" s="184"/>
      <c r="CF386" s="184"/>
      <c r="CG386" s="184"/>
      <c r="CH386" s="184"/>
      <c r="CI386" s="184"/>
      <c r="CJ386" s="184"/>
      <c r="CK386" s="184"/>
      <c r="CL386" s="184"/>
      <c r="CM386" s="184"/>
      <c r="CN386" s="184"/>
      <c r="CO386" s="184"/>
      <c r="CP386" s="184"/>
      <c r="CQ386" s="184"/>
      <c r="CR386" s="184"/>
      <c r="CS386" s="184"/>
      <c r="CT386" s="184"/>
      <c r="CU386" s="184"/>
      <c r="CV386" s="184"/>
      <c r="CW386" s="184"/>
      <c r="CX386" s="184"/>
      <c r="CY386" s="184"/>
      <c r="CZ386" s="184"/>
      <c r="DA386" s="184"/>
      <c r="DB386" s="184"/>
      <c r="DC386" s="184"/>
      <c r="DD386" s="184"/>
      <c r="DE386" s="184"/>
      <c r="DF386" s="184"/>
      <c r="DG386" s="184"/>
      <c r="DH386" s="184"/>
      <c r="DI386" s="184"/>
      <c r="DJ386" s="184"/>
      <c r="DK386" s="184"/>
      <c r="DL386" s="184"/>
      <c r="DM386" s="184"/>
      <c r="DN386" s="184"/>
      <c r="DO386" s="184"/>
      <c r="DP386" s="184"/>
      <c r="DQ386" s="184"/>
      <c r="DR386" s="184"/>
      <c r="DS386" s="184"/>
      <c r="DT386" s="184"/>
      <c r="DU386" s="184"/>
      <c r="DV386" s="184"/>
      <c r="DW386" s="184"/>
      <c r="DX386" s="184"/>
      <c r="DY386" s="184"/>
      <c r="DZ386" s="184"/>
      <c r="EA386" s="184"/>
      <c r="EB386" s="184"/>
      <c r="EC386" s="184"/>
    </row>
    <row r="387" spans="1:133" s="128" customFormat="1" ht="15">
      <c r="A387" s="160" t="s">
        <v>524</v>
      </c>
      <c r="B387" s="160"/>
      <c r="C387" s="160"/>
      <c r="D387" s="160"/>
      <c r="E387" s="160"/>
      <c r="F387" s="148">
        <v>4</v>
      </c>
      <c r="G387" s="149" t="s">
        <v>525</v>
      </c>
      <c r="H387" s="199"/>
      <c r="I387" s="199"/>
      <c r="J387" s="199"/>
      <c r="K387" s="199"/>
      <c r="L387" s="199"/>
      <c r="M387" s="199"/>
      <c r="N387" s="199"/>
      <c r="O387" s="199"/>
      <c r="P387" s="199"/>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c r="AS387" s="184"/>
      <c r="AT387" s="184"/>
      <c r="AU387" s="184"/>
      <c r="AV387" s="184"/>
      <c r="AW387" s="184"/>
      <c r="AX387" s="184"/>
      <c r="AY387" s="184"/>
      <c r="AZ387" s="184"/>
      <c r="BA387" s="184"/>
      <c r="BB387" s="184"/>
      <c r="BC387" s="184"/>
      <c r="BD387" s="184"/>
      <c r="BE387" s="184"/>
      <c r="BF387" s="184"/>
      <c r="BG387" s="184"/>
      <c r="BH387" s="184"/>
      <c r="BI387" s="184"/>
      <c r="BJ387" s="184"/>
      <c r="BK387" s="184"/>
      <c r="BL387" s="184"/>
      <c r="BM387" s="184"/>
      <c r="BN387" s="184"/>
      <c r="BO387" s="184"/>
      <c r="BP387" s="184"/>
      <c r="BQ387" s="184"/>
      <c r="BR387" s="184"/>
      <c r="BS387" s="184"/>
      <c r="BT387" s="184"/>
      <c r="BU387" s="184"/>
      <c r="BV387" s="184"/>
      <c r="BW387" s="184"/>
      <c r="BX387" s="184"/>
      <c r="BY387" s="184"/>
      <c r="BZ387" s="184"/>
      <c r="CA387" s="184"/>
      <c r="CB387" s="184"/>
      <c r="CC387" s="184"/>
      <c r="CD387" s="184"/>
      <c r="CE387" s="184"/>
      <c r="CF387" s="184"/>
      <c r="CG387" s="184"/>
      <c r="CH387" s="184"/>
      <c r="CI387" s="184"/>
      <c r="CJ387" s="184"/>
      <c r="CK387" s="184"/>
      <c r="CL387" s="184"/>
      <c r="CM387" s="184"/>
      <c r="CN387" s="184"/>
      <c r="CO387" s="184"/>
      <c r="CP387" s="184"/>
      <c r="CQ387" s="184"/>
      <c r="CR387" s="184"/>
      <c r="CS387" s="184"/>
      <c r="CT387" s="184"/>
      <c r="CU387" s="184"/>
      <c r="CV387" s="184"/>
      <c r="CW387" s="184"/>
      <c r="CX387" s="184"/>
      <c r="CY387" s="184"/>
      <c r="CZ387" s="184"/>
      <c r="DA387" s="184"/>
      <c r="DB387" s="184"/>
      <c r="DC387" s="184"/>
      <c r="DD387" s="184"/>
      <c r="DE387" s="184"/>
      <c r="DF387" s="184"/>
      <c r="DG387" s="184"/>
      <c r="DH387" s="184"/>
      <c r="DI387" s="184"/>
      <c r="DJ387" s="184"/>
      <c r="DK387" s="184"/>
      <c r="DL387" s="184"/>
      <c r="DM387" s="184"/>
      <c r="DN387" s="184"/>
      <c r="DO387" s="184"/>
      <c r="DP387" s="184"/>
      <c r="DQ387" s="184"/>
      <c r="DR387" s="184"/>
      <c r="DS387" s="184"/>
      <c r="DT387" s="184"/>
      <c r="DU387" s="184"/>
      <c r="DV387" s="184"/>
      <c r="DW387" s="184"/>
      <c r="DX387" s="184"/>
      <c r="DY387" s="184"/>
      <c r="DZ387" s="184"/>
      <c r="EA387" s="184"/>
      <c r="EB387" s="184"/>
      <c r="EC387" s="184"/>
    </row>
    <row r="388" spans="1:133" s="128" customFormat="1" ht="12.75">
      <c r="A388" s="165"/>
      <c r="B388" s="165"/>
      <c r="C388" s="165"/>
      <c r="D388" s="165"/>
      <c r="E388" s="165"/>
      <c r="F388" s="165"/>
      <c r="G388" s="165"/>
      <c r="H388" s="165"/>
      <c r="I388" s="165"/>
      <c r="J388" s="165"/>
      <c r="K388" s="165"/>
      <c r="L388" s="165"/>
      <c r="M388" s="165"/>
      <c r="N388" s="165"/>
      <c r="O388" s="165"/>
      <c r="P388" s="165"/>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c r="AS388" s="184"/>
      <c r="AT388" s="184"/>
      <c r="AU388" s="184"/>
      <c r="AV388" s="184"/>
      <c r="AW388" s="184"/>
      <c r="AX388" s="184"/>
      <c r="AY388" s="184"/>
      <c r="AZ388" s="184"/>
      <c r="BA388" s="184"/>
      <c r="BB388" s="184"/>
      <c r="BC388" s="184"/>
      <c r="BD388" s="184"/>
      <c r="BE388" s="184"/>
      <c r="BF388" s="184"/>
      <c r="BG388" s="184"/>
      <c r="BH388" s="184"/>
      <c r="BI388" s="184"/>
      <c r="BJ388" s="184"/>
      <c r="BK388" s="184"/>
      <c r="BL388" s="184"/>
      <c r="BM388" s="184"/>
      <c r="BN388" s="184"/>
      <c r="BO388" s="184"/>
      <c r="BP388" s="184"/>
      <c r="BQ388" s="184"/>
      <c r="BR388" s="184"/>
      <c r="BS388" s="184"/>
      <c r="BT388" s="184"/>
      <c r="BU388" s="184"/>
      <c r="BV388" s="184"/>
      <c r="BW388" s="184"/>
      <c r="BX388" s="184"/>
      <c r="BY388" s="184"/>
      <c r="BZ388" s="184"/>
      <c r="CA388" s="184"/>
      <c r="CB388" s="184"/>
      <c r="CC388" s="184"/>
      <c r="CD388" s="184"/>
      <c r="CE388" s="184"/>
      <c r="CF388" s="184"/>
      <c r="CG388" s="184"/>
      <c r="CH388" s="184"/>
      <c r="CI388" s="184"/>
      <c r="CJ388" s="184"/>
      <c r="CK388" s="184"/>
      <c r="CL388" s="184"/>
      <c r="CM388" s="184"/>
      <c r="CN388" s="184"/>
      <c r="CO388" s="184"/>
      <c r="CP388" s="184"/>
      <c r="CQ388" s="184"/>
      <c r="CR388" s="184"/>
      <c r="CS388" s="184"/>
      <c r="CT388" s="184"/>
      <c r="CU388" s="184"/>
      <c r="CV388" s="184"/>
      <c r="CW388" s="184"/>
      <c r="CX388" s="184"/>
      <c r="CY388" s="184"/>
      <c r="CZ388" s="184"/>
      <c r="DA388" s="184"/>
      <c r="DB388" s="184"/>
      <c r="DC388" s="184"/>
      <c r="DD388" s="184"/>
      <c r="DE388" s="184"/>
      <c r="DF388" s="184"/>
      <c r="DG388" s="184"/>
      <c r="DH388" s="184"/>
      <c r="DI388" s="184"/>
      <c r="DJ388" s="184"/>
      <c r="DK388" s="184"/>
      <c r="DL388" s="184"/>
      <c r="DM388" s="184"/>
      <c r="DN388" s="184"/>
      <c r="DO388" s="184"/>
      <c r="DP388" s="184"/>
      <c r="DQ388" s="184"/>
      <c r="DR388" s="184"/>
      <c r="DS388" s="184"/>
      <c r="DT388" s="184"/>
      <c r="DU388" s="184"/>
      <c r="DV388" s="184"/>
      <c r="DW388" s="184"/>
      <c r="DX388" s="184"/>
      <c r="DY388" s="184"/>
      <c r="DZ388" s="184"/>
      <c r="EA388" s="184"/>
      <c r="EB388" s="184"/>
      <c r="EC388" s="184"/>
    </row>
    <row r="389" spans="1:133" s="128" customFormat="1" ht="12.75">
      <c r="A389" s="165"/>
      <c r="B389" s="165"/>
      <c r="C389" s="165"/>
      <c r="D389" s="165"/>
      <c r="E389" s="165"/>
      <c r="F389" s="165"/>
      <c r="G389" s="165"/>
      <c r="H389" s="165"/>
      <c r="I389" s="165"/>
      <c r="J389" s="165"/>
      <c r="K389" s="165"/>
      <c r="L389" s="165"/>
      <c r="M389" s="165"/>
      <c r="N389" s="165"/>
      <c r="O389" s="165"/>
      <c r="P389" s="165"/>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c r="AS389" s="184"/>
      <c r="AT389" s="184"/>
      <c r="AU389" s="184"/>
      <c r="AV389" s="184"/>
      <c r="AW389" s="184"/>
      <c r="AX389" s="184"/>
      <c r="AY389" s="184"/>
      <c r="AZ389" s="184"/>
      <c r="BA389" s="184"/>
      <c r="BB389" s="184"/>
      <c r="BC389" s="184"/>
      <c r="BD389" s="184"/>
      <c r="BE389" s="184"/>
      <c r="BF389" s="184"/>
      <c r="BG389" s="184"/>
      <c r="BH389" s="184"/>
      <c r="BI389" s="184"/>
      <c r="BJ389" s="184"/>
      <c r="BK389" s="184"/>
      <c r="BL389" s="184"/>
      <c r="BM389" s="184"/>
      <c r="BN389" s="184"/>
      <c r="BO389" s="184"/>
      <c r="BP389" s="184"/>
      <c r="BQ389" s="184"/>
      <c r="BR389" s="184"/>
      <c r="BS389" s="184"/>
      <c r="BT389" s="184"/>
      <c r="BU389" s="184"/>
      <c r="BV389" s="184"/>
      <c r="BW389" s="184"/>
      <c r="BX389" s="184"/>
      <c r="BY389" s="184"/>
      <c r="BZ389" s="184"/>
      <c r="CA389" s="184"/>
      <c r="CB389" s="184"/>
      <c r="CC389" s="184"/>
      <c r="CD389" s="184"/>
      <c r="CE389" s="184"/>
      <c r="CF389" s="184"/>
      <c r="CG389" s="184"/>
      <c r="CH389" s="184"/>
      <c r="CI389" s="184"/>
      <c r="CJ389" s="184"/>
      <c r="CK389" s="184"/>
      <c r="CL389" s="184"/>
      <c r="CM389" s="184"/>
      <c r="CN389" s="184"/>
      <c r="CO389" s="184"/>
      <c r="CP389" s="184"/>
      <c r="CQ389" s="184"/>
      <c r="CR389" s="184"/>
      <c r="CS389" s="184"/>
      <c r="CT389" s="184"/>
      <c r="CU389" s="184"/>
      <c r="CV389" s="184"/>
      <c r="CW389" s="184"/>
      <c r="CX389" s="184"/>
      <c r="CY389" s="184"/>
      <c r="CZ389" s="184"/>
      <c r="DA389" s="184"/>
      <c r="DB389" s="184"/>
      <c r="DC389" s="184"/>
      <c r="DD389" s="184"/>
      <c r="DE389" s="184"/>
      <c r="DF389" s="184"/>
      <c r="DG389" s="184"/>
      <c r="DH389" s="184"/>
      <c r="DI389" s="184"/>
      <c r="DJ389" s="184"/>
      <c r="DK389" s="184"/>
      <c r="DL389" s="184"/>
      <c r="DM389" s="184"/>
      <c r="DN389" s="184"/>
      <c r="DO389" s="184"/>
      <c r="DP389" s="184"/>
      <c r="DQ389" s="184"/>
      <c r="DR389" s="184"/>
      <c r="DS389" s="184"/>
      <c r="DT389" s="184"/>
      <c r="DU389" s="184"/>
      <c r="DV389" s="184"/>
      <c r="DW389" s="184"/>
      <c r="DX389" s="184"/>
      <c r="DY389" s="184"/>
      <c r="DZ389" s="184"/>
      <c r="EA389" s="184"/>
      <c r="EB389" s="184"/>
      <c r="EC389" s="184"/>
    </row>
    <row r="390" spans="1:133" s="128" customFormat="1" ht="15.75">
      <c r="A390" s="151" t="s">
        <v>467</v>
      </c>
      <c r="B390" s="151"/>
      <c r="C390" s="152">
        <f>F385*F386*F387</f>
        <v>71.2</v>
      </c>
      <c r="D390" s="153" t="s">
        <v>471</v>
      </c>
      <c r="E390" s="154"/>
      <c r="F390" s="154"/>
      <c r="G390" s="154"/>
      <c r="H390" s="154"/>
      <c r="I390" s="154"/>
      <c r="J390" s="153"/>
      <c r="K390" s="152"/>
      <c r="L390" s="174"/>
      <c r="M390" s="175"/>
      <c r="N390" s="176"/>
      <c r="O390" s="176"/>
      <c r="P390" s="177"/>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c r="AS390" s="184"/>
      <c r="AT390" s="184"/>
      <c r="AU390" s="184"/>
      <c r="AV390" s="184"/>
      <c r="AW390" s="184"/>
      <c r="AX390" s="184"/>
      <c r="AY390" s="184"/>
      <c r="AZ390" s="184"/>
      <c r="BA390" s="184"/>
      <c r="BB390" s="184"/>
      <c r="BC390" s="184"/>
      <c r="BD390" s="184"/>
      <c r="BE390" s="184"/>
      <c r="BF390" s="184"/>
      <c r="BG390" s="184"/>
      <c r="BH390" s="184"/>
      <c r="BI390" s="184"/>
      <c r="BJ390" s="184"/>
      <c r="BK390" s="184"/>
      <c r="BL390" s="184"/>
      <c r="BM390" s="184"/>
      <c r="BN390" s="184"/>
      <c r="BO390" s="184"/>
      <c r="BP390" s="184"/>
      <c r="BQ390" s="184"/>
      <c r="BR390" s="184"/>
      <c r="BS390" s="184"/>
      <c r="BT390" s="184"/>
      <c r="BU390" s="184"/>
      <c r="BV390" s="184"/>
      <c r="BW390" s="184"/>
      <c r="BX390" s="184"/>
      <c r="BY390" s="184"/>
      <c r="BZ390" s="184"/>
      <c r="CA390" s="184"/>
      <c r="CB390" s="184"/>
      <c r="CC390" s="184"/>
      <c r="CD390" s="184"/>
      <c r="CE390" s="184"/>
      <c r="CF390" s="184"/>
      <c r="CG390" s="184"/>
      <c r="CH390" s="184"/>
      <c r="CI390" s="184"/>
      <c r="CJ390" s="184"/>
      <c r="CK390" s="184"/>
      <c r="CL390" s="184"/>
      <c r="CM390" s="184"/>
      <c r="CN390" s="184"/>
      <c r="CO390" s="184"/>
      <c r="CP390" s="184"/>
      <c r="CQ390" s="184"/>
      <c r="CR390" s="184"/>
      <c r="CS390" s="184"/>
      <c r="CT390" s="184"/>
      <c r="CU390" s="184"/>
      <c r="CV390" s="184"/>
      <c r="CW390" s="184"/>
      <c r="CX390" s="184"/>
      <c r="CY390" s="184"/>
      <c r="CZ390" s="184"/>
      <c r="DA390" s="184"/>
      <c r="DB390" s="184"/>
      <c r="DC390" s="184"/>
      <c r="DD390" s="184"/>
      <c r="DE390" s="184"/>
      <c r="DF390" s="184"/>
      <c r="DG390" s="184"/>
      <c r="DH390" s="184"/>
      <c r="DI390" s="184"/>
      <c r="DJ390" s="184"/>
      <c r="DK390" s="184"/>
      <c r="DL390" s="184"/>
      <c r="DM390" s="184"/>
      <c r="DN390" s="184"/>
      <c r="DO390" s="184"/>
      <c r="DP390" s="184"/>
      <c r="DQ390" s="184"/>
      <c r="DR390" s="184"/>
      <c r="DS390" s="184"/>
      <c r="DT390" s="184"/>
      <c r="DU390" s="184"/>
      <c r="DV390" s="184"/>
      <c r="DW390" s="184"/>
      <c r="DX390" s="184"/>
      <c r="DY390" s="184"/>
      <c r="DZ390" s="184"/>
      <c r="EA390" s="184"/>
      <c r="EB390" s="184"/>
      <c r="EC390" s="184"/>
    </row>
    <row r="391" spans="1:16" ht="13.5" customHeight="1">
      <c r="A391" s="195"/>
      <c r="B391" s="195"/>
      <c r="C391" s="195"/>
      <c r="D391" s="195"/>
      <c r="E391" s="195"/>
      <c r="F391" s="195"/>
      <c r="G391" s="195"/>
      <c r="H391" s="195"/>
      <c r="I391" s="195"/>
      <c r="J391" s="195"/>
      <c r="K391" s="195"/>
      <c r="L391" s="195"/>
      <c r="M391" s="195"/>
      <c r="N391" s="195"/>
      <c r="O391" s="195"/>
      <c r="P391" s="195"/>
    </row>
    <row r="392" spans="1:133" s="128" customFormat="1" ht="15" customHeight="1">
      <c r="A392" s="142" t="s">
        <v>127</v>
      </c>
      <c r="B392" s="142"/>
      <c r="C392" s="200" t="s">
        <v>526</v>
      </c>
      <c r="D392" s="200"/>
      <c r="E392" s="200"/>
      <c r="F392" s="200"/>
      <c r="G392" s="200"/>
      <c r="H392" s="200"/>
      <c r="I392" s="200"/>
      <c r="J392" s="200"/>
      <c r="K392" s="200"/>
      <c r="L392" s="200"/>
      <c r="M392" s="200"/>
      <c r="N392" s="200"/>
      <c r="O392" s="200"/>
      <c r="P392" s="200"/>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c r="AS392" s="184"/>
      <c r="AT392" s="184"/>
      <c r="AU392" s="184"/>
      <c r="AV392" s="184"/>
      <c r="AW392" s="184"/>
      <c r="AX392" s="184"/>
      <c r="AY392" s="184"/>
      <c r="AZ392" s="184"/>
      <c r="BA392" s="184"/>
      <c r="BB392" s="184"/>
      <c r="BC392" s="184"/>
      <c r="BD392" s="184"/>
      <c r="BE392" s="184"/>
      <c r="BF392" s="184"/>
      <c r="BG392" s="184"/>
      <c r="BH392" s="184"/>
      <c r="BI392" s="184"/>
      <c r="BJ392" s="184"/>
      <c r="BK392" s="184"/>
      <c r="BL392" s="184"/>
      <c r="BM392" s="184"/>
      <c r="BN392" s="184"/>
      <c r="BO392" s="184"/>
      <c r="BP392" s="184"/>
      <c r="BQ392" s="184"/>
      <c r="BR392" s="184"/>
      <c r="BS392" s="184"/>
      <c r="BT392" s="184"/>
      <c r="BU392" s="184"/>
      <c r="BV392" s="184"/>
      <c r="BW392" s="184"/>
      <c r="BX392" s="184"/>
      <c r="BY392" s="184"/>
      <c r="BZ392" s="184"/>
      <c r="CA392" s="184"/>
      <c r="CB392" s="184"/>
      <c r="CC392" s="184"/>
      <c r="CD392" s="184"/>
      <c r="CE392" s="184"/>
      <c r="CF392" s="184"/>
      <c r="CG392" s="184"/>
      <c r="CH392" s="184"/>
      <c r="CI392" s="184"/>
      <c r="CJ392" s="184"/>
      <c r="CK392" s="184"/>
      <c r="CL392" s="184"/>
      <c r="CM392" s="184"/>
      <c r="CN392" s="184"/>
      <c r="CO392" s="184"/>
      <c r="CP392" s="184"/>
      <c r="CQ392" s="184"/>
      <c r="CR392" s="184"/>
      <c r="CS392" s="184"/>
      <c r="CT392" s="184"/>
      <c r="CU392" s="184"/>
      <c r="CV392" s="184"/>
      <c r="CW392" s="184"/>
      <c r="CX392" s="184"/>
      <c r="CY392" s="184"/>
      <c r="CZ392" s="184"/>
      <c r="DA392" s="184"/>
      <c r="DB392" s="184"/>
      <c r="DC392" s="184"/>
      <c r="DD392" s="184"/>
      <c r="DE392" s="184"/>
      <c r="DF392" s="184"/>
      <c r="DG392" s="184"/>
      <c r="DH392" s="184"/>
      <c r="DI392" s="184"/>
      <c r="DJ392" s="184"/>
      <c r="DK392" s="184"/>
      <c r="DL392" s="184"/>
      <c r="DM392" s="184"/>
      <c r="DN392" s="184"/>
      <c r="DO392" s="184"/>
      <c r="DP392" s="184"/>
      <c r="DQ392" s="184"/>
      <c r="DR392" s="184"/>
      <c r="DS392" s="184"/>
      <c r="DT392" s="184"/>
      <c r="DU392" s="184"/>
      <c r="DV392" s="184"/>
      <c r="DW392" s="184"/>
      <c r="DX392" s="184"/>
      <c r="DY392" s="184"/>
      <c r="DZ392" s="184"/>
      <c r="EA392" s="184"/>
      <c r="EB392" s="184"/>
      <c r="EC392" s="184"/>
    </row>
    <row r="393" spans="1:133" s="128" customFormat="1" ht="12.75">
      <c r="A393" s="142"/>
      <c r="B393" s="142"/>
      <c r="C393" s="200"/>
      <c r="D393" s="200"/>
      <c r="E393" s="200"/>
      <c r="F393" s="200"/>
      <c r="G393" s="200"/>
      <c r="H393" s="200"/>
      <c r="I393" s="200"/>
      <c r="J393" s="200"/>
      <c r="K393" s="200"/>
      <c r="L393" s="200"/>
      <c r="M393" s="200"/>
      <c r="N393" s="200"/>
      <c r="O393" s="200"/>
      <c r="P393" s="200"/>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c r="AS393" s="184"/>
      <c r="AT393" s="184"/>
      <c r="AU393" s="184"/>
      <c r="AV393" s="184"/>
      <c r="AW393" s="184"/>
      <c r="AX393" s="184"/>
      <c r="AY393" s="184"/>
      <c r="AZ393" s="184"/>
      <c r="BA393" s="184"/>
      <c r="BB393" s="184"/>
      <c r="BC393" s="184"/>
      <c r="BD393" s="184"/>
      <c r="BE393" s="184"/>
      <c r="BF393" s="184"/>
      <c r="BG393" s="184"/>
      <c r="BH393" s="184"/>
      <c r="BI393" s="184"/>
      <c r="BJ393" s="184"/>
      <c r="BK393" s="184"/>
      <c r="BL393" s="184"/>
      <c r="BM393" s="184"/>
      <c r="BN393" s="184"/>
      <c r="BO393" s="184"/>
      <c r="BP393" s="184"/>
      <c r="BQ393" s="184"/>
      <c r="BR393" s="184"/>
      <c r="BS393" s="184"/>
      <c r="BT393" s="184"/>
      <c r="BU393" s="184"/>
      <c r="BV393" s="184"/>
      <c r="BW393" s="184"/>
      <c r="BX393" s="184"/>
      <c r="BY393" s="184"/>
      <c r="BZ393" s="184"/>
      <c r="CA393" s="184"/>
      <c r="CB393" s="184"/>
      <c r="CC393" s="184"/>
      <c r="CD393" s="184"/>
      <c r="CE393" s="184"/>
      <c r="CF393" s="184"/>
      <c r="CG393" s="184"/>
      <c r="CH393" s="184"/>
      <c r="CI393" s="184"/>
      <c r="CJ393" s="184"/>
      <c r="CK393" s="184"/>
      <c r="CL393" s="184"/>
      <c r="CM393" s="184"/>
      <c r="CN393" s="184"/>
      <c r="CO393" s="184"/>
      <c r="CP393" s="184"/>
      <c r="CQ393" s="184"/>
      <c r="CR393" s="184"/>
      <c r="CS393" s="184"/>
      <c r="CT393" s="184"/>
      <c r="CU393" s="184"/>
      <c r="CV393" s="184"/>
      <c r="CW393" s="184"/>
      <c r="CX393" s="184"/>
      <c r="CY393" s="184"/>
      <c r="CZ393" s="184"/>
      <c r="DA393" s="184"/>
      <c r="DB393" s="184"/>
      <c r="DC393" s="184"/>
      <c r="DD393" s="184"/>
      <c r="DE393" s="184"/>
      <c r="DF393" s="184"/>
      <c r="DG393" s="184"/>
      <c r="DH393" s="184"/>
      <c r="DI393" s="184"/>
      <c r="DJ393" s="184"/>
      <c r="DK393" s="184"/>
      <c r="DL393" s="184"/>
      <c r="DM393" s="184"/>
      <c r="DN393" s="184"/>
      <c r="DO393" s="184"/>
      <c r="DP393" s="184"/>
      <c r="DQ393" s="184"/>
      <c r="DR393" s="184"/>
      <c r="DS393" s="184"/>
      <c r="DT393" s="184"/>
      <c r="DU393" s="184"/>
      <c r="DV393" s="184"/>
      <c r="DW393" s="184"/>
      <c r="DX393" s="184"/>
      <c r="DY393" s="184"/>
      <c r="DZ393" s="184"/>
      <c r="EA393" s="184"/>
      <c r="EB393" s="184"/>
      <c r="EC393" s="184"/>
    </row>
    <row r="394" spans="1:133" s="128" customFormat="1" ht="15" customHeight="1">
      <c r="A394" s="158" t="s">
        <v>469</v>
      </c>
      <c r="B394" s="158"/>
      <c r="C394" s="194" t="s">
        <v>527</v>
      </c>
      <c r="D394" s="194"/>
      <c r="E394" s="194"/>
      <c r="F394" s="194"/>
      <c r="G394" s="194"/>
      <c r="H394" s="194"/>
      <c r="I394" s="194"/>
      <c r="J394" s="194"/>
      <c r="K394" s="194"/>
      <c r="L394" s="194"/>
      <c r="M394" s="194"/>
      <c r="N394" s="194"/>
      <c r="O394" s="194"/>
      <c r="P394" s="19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c r="AS394" s="184"/>
      <c r="AT394" s="184"/>
      <c r="AU394" s="184"/>
      <c r="AV394" s="184"/>
      <c r="AW394" s="184"/>
      <c r="AX394" s="184"/>
      <c r="AY394" s="184"/>
      <c r="AZ394" s="184"/>
      <c r="BA394" s="184"/>
      <c r="BB394" s="184"/>
      <c r="BC394" s="184"/>
      <c r="BD394" s="184"/>
      <c r="BE394" s="184"/>
      <c r="BF394" s="184"/>
      <c r="BG394" s="184"/>
      <c r="BH394" s="184"/>
      <c r="BI394" s="184"/>
      <c r="BJ394" s="184"/>
      <c r="BK394" s="184"/>
      <c r="BL394" s="184"/>
      <c r="BM394" s="184"/>
      <c r="BN394" s="184"/>
      <c r="BO394" s="184"/>
      <c r="BP394" s="184"/>
      <c r="BQ394" s="184"/>
      <c r="BR394" s="184"/>
      <c r="BS394" s="184"/>
      <c r="BT394" s="184"/>
      <c r="BU394" s="184"/>
      <c r="BV394" s="184"/>
      <c r="BW394" s="184"/>
      <c r="BX394" s="184"/>
      <c r="BY394" s="184"/>
      <c r="BZ394" s="184"/>
      <c r="CA394" s="184"/>
      <c r="CB394" s="184"/>
      <c r="CC394" s="184"/>
      <c r="CD394" s="184"/>
      <c r="CE394" s="184"/>
      <c r="CF394" s="184"/>
      <c r="CG394" s="184"/>
      <c r="CH394" s="184"/>
      <c r="CI394" s="184"/>
      <c r="CJ394" s="184"/>
      <c r="CK394" s="184"/>
      <c r="CL394" s="184"/>
      <c r="CM394" s="184"/>
      <c r="CN394" s="184"/>
      <c r="CO394" s="184"/>
      <c r="CP394" s="184"/>
      <c r="CQ394" s="184"/>
      <c r="CR394" s="184"/>
      <c r="CS394" s="184"/>
      <c r="CT394" s="184"/>
      <c r="CU394" s="184"/>
      <c r="CV394" s="184"/>
      <c r="CW394" s="184"/>
      <c r="CX394" s="184"/>
      <c r="CY394" s="184"/>
      <c r="CZ394" s="184"/>
      <c r="DA394" s="184"/>
      <c r="DB394" s="184"/>
      <c r="DC394" s="184"/>
      <c r="DD394" s="184"/>
      <c r="DE394" s="184"/>
      <c r="DF394" s="184"/>
      <c r="DG394" s="184"/>
      <c r="DH394" s="184"/>
      <c r="DI394" s="184"/>
      <c r="DJ394" s="184"/>
      <c r="DK394" s="184"/>
      <c r="DL394" s="184"/>
      <c r="DM394" s="184"/>
      <c r="DN394" s="184"/>
      <c r="DO394" s="184"/>
      <c r="DP394" s="184"/>
      <c r="DQ394" s="184"/>
      <c r="DR394" s="184"/>
      <c r="DS394" s="184"/>
      <c r="DT394" s="184"/>
      <c r="DU394" s="184"/>
      <c r="DV394" s="184"/>
      <c r="DW394" s="184"/>
      <c r="DX394" s="184"/>
      <c r="DY394" s="184"/>
      <c r="DZ394" s="184"/>
      <c r="EA394" s="184"/>
      <c r="EB394" s="184"/>
      <c r="EC394" s="184"/>
    </row>
    <row r="395" spans="1:133" s="128" customFormat="1" ht="12.75">
      <c r="A395" s="158"/>
      <c r="B395" s="158"/>
      <c r="C395" s="194"/>
      <c r="D395" s="194"/>
      <c r="E395" s="194"/>
      <c r="F395" s="194"/>
      <c r="G395" s="194"/>
      <c r="H395" s="194"/>
      <c r="I395" s="194"/>
      <c r="J395" s="194"/>
      <c r="K395" s="194"/>
      <c r="L395" s="194"/>
      <c r="M395" s="194"/>
      <c r="N395" s="194"/>
      <c r="O395" s="194"/>
      <c r="P395" s="19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c r="AS395" s="184"/>
      <c r="AT395" s="184"/>
      <c r="AU395" s="184"/>
      <c r="AV395" s="184"/>
      <c r="AW395" s="184"/>
      <c r="AX395" s="184"/>
      <c r="AY395" s="184"/>
      <c r="AZ395" s="184"/>
      <c r="BA395" s="184"/>
      <c r="BB395" s="184"/>
      <c r="BC395" s="184"/>
      <c r="BD395" s="184"/>
      <c r="BE395" s="184"/>
      <c r="BF395" s="184"/>
      <c r="BG395" s="184"/>
      <c r="BH395" s="184"/>
      <c r="BI395" s="184"/>
      <c r="BJ395" s="184"/>
      <c r="BK395" s="184"/>
      <c r="BL395" s="184"/>
      <c r="BM395" s="184"/>
      <c r="BN395" s="184"/>
      <c r="BO395" s="184"/>
      <c r="BP395" s="184"/>
      <c r="BQ395" s="184"/>
      <c r="BR395" s="184"/>
      <c r="BS395" s="184"/>
      <c r="BT395" s="184"/>
      <c r="BU395" s="184"/>
      <c r="BV395" s="184"/>
      <c r="BW395" s="184"/>
      <c r="BX395" s="184"/>
      <c r="BY395" s="184"/>
      <c r="BZ395" s="184"/>
      <c r="CA395" s="184"/>
      <c r="CB395" s="184"/>
      <c r="CC395" s="184"/>
      <c r="CD395" s="184"/>
      <c r="CE395" s="184"/>
      <c r="CF395" s="184"/>
      <c r="CG395" s="184"/>
      <c r="CH395" s="184"/>
      <c r="CI395" s="184"/>
      <c r="CJ395" s="184"/>
      <c r="CK395" s="184"/>
      <c r="CL395" s="184"/>
      <c r="CM395" s="184"/>
      <c r="CN395" s="184"/>
      <c r="CO395" s="184"/>
      <c r="CP395" s="184"/>
      <c r="CQ395" s="184"/>
      <c r="CR395" s="184"/>
      <c r="CS395" s="184"/>
      <c r="CT395" s="184"/>
      <c r="CU395" s="184"/>
      <c r="CV395" s="184"/>
      <c r="CW395" s="184"/>
      <c r="CX395" s="184"/>
      <c r="CY395" s="184"/>
      <c r="CZ395" s="184"/>
      <c r="DA395" s="184"/>
      <c r="DB395" s="184"/>
      <c r="DC395" s="184"/>
      <c r="DD395" s="184"/>
      <c r="DE395" s="184"/>
      <c r="DF395" s="184"/>
      <c r="DG395" s="184"/>
      <c r="DH395" s="184"/>
      <c r="DI395" s="184"/>
      <c r="DJ395" s="184"/>
      <c r="DK395" s="184"/>
      <c r="DL395" s="184"/>
      <c r="DM395" s="184"/>
      <c r="DN395" s="184"/>
      <c r="DO395" s="184"/>
      <c r="DP395" s="184"/>
      <c r="DQ395" s="184"/>
      <c r="DR395" s="184"/>
      <c r="DS395" s="184"/>
      <c r="DT395" s="184"/>
      <c r="DU395" s="184"/>
      <c r="DV395" s="184"/>
      <c r="DW395" s="184"/>
      <c r="DX395" s="184"/>
      <c r="DY395" s="184"/>
      <c r="DZ395" s="184"/>
      <c r="EA395" s="184"/>
      <c r="EB395" s="184"/>
      <c r="EC395" s="184"/>
    </row>
    <row r="396" spans="1:133" s="128" customFormat="1" ht="13.5">
      <c r="A396" s="212"/>
      <c r="B396" s="212"/>
      <c r="C396" s="212"/>
      <c r="D396" s="212"/>
      <c r="E396" s="212"/>
      <c r="F396" s="212"/>
      <c r="G396" s="212"/>
      <c r="H396" s="212"/>
      <c r="I396" s="212"/>
      <c r="J396" s="212"/>
      <c r="K396" s="212"/>
      <c r="L396" s="212"/>
      <c r="M396" s="212"/>
      <c r="N396" s="212"/>
      <c r="O396" s="212"/>
      <c r="P396" s="212"/>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c r="AS396" s="184"/>
      <c r="AT396" s="184"/>
      <c r="AU396" s="184"/>
      <c r="AV396" s="184"/>
      <c r="AW396" s="184"/>
      <c r="AX396" s="184"/>
      <c r="AY396" s="184"/>
      <c r="AZ396" s="184"/>
      <c r="BA396" s="184"/>
      <c r="BB396" s="184"/>
      <c r="BC396" s="184"/>
      <c r="BD396" s="184"/>
      <c r="BE396" s="184"/>
      <c r="BF396" s="184"/>
      <c r="BG396" s="184"/>
      <c r="BH396" s="184"/>
      <c r="BI396" s="184"/>
      <c r="BJ396" s="184"/>
      <c r="BK396" s="184"/>
      <c r="BL396" s="184"/>
      <c r="BM396" s="184"/>
      <c r="BN396" s="184"/>
      <c r="BO396" s="184"/>
      <c r="BP396" s="184"/>
      <c r="BQ396" s="184"/>
      <c r="BR396" s="184"/>
      <c r="BS396" s="184"/>
      <c r="BT396" s="184"/>
      <c r="BU396" s="184"/>
      <c r="BV396" s="184"/>
      <c r="BW396" s="184"/>
      <c r="BX396" s="184"/>
      <c r="BY396" s="184"/>
      <c r="BZ396" s="184"/>
      <c r="CA396" s="184"/>
      <c r="CB396" s="184"/>
      <c r="CC396" s="184"/>
      <c r="CD396" s="184"/>
      <c r="CE396" s="184"/>
      <c r="CF396" s="184"/>
      <c r="CG396" s="184"/>
      <c r="CH396" s="184"/>
      <c r="CI396" s="184"/>
      <c r="CJ396" s="184"/>
      <c r="CK396" s="184"/>
      <c r="CL396" s="184"/>
      <c r="CM396" s="184"/>
      <c r="CN396" s="184"/>
      <c r="CO396" s="184"/>
      <c r="CP396" s="184"/>
      <c r="CQ396" s="184"/>
      <c r="CR396" s="184"/>
      <c r="CS396" s="184"/>
      <c r="CT396" s="184"/>
      <c r="CU396" s="184"/>
      <c r="CV396" s="184"/>
      <c r="CW396" s="184"/>
      <c r="CX396" s="184"/>
      <c r="CY396" s="184"/>
      <c r="CZ396" s="184"/>
      <c r="DA396" s="184"/>
      <c r="DB396" s="184"/>
      <c r="DC396" s="184"/>
      <c r="DD396" s="184"/>
      <c r="DE396" s="184"/>
      <c r="DF396" s="184"/>
      <c r="DG396" s="184"/>
      <c r="DH396" s="184"/>
      <c r="DI396" s="184"/>
      <c r="DJ396" s="184"/>
      <c r="DK396" s="184"/>
      <c r="DL396" s="184"/>
      <c r="DM396" s="184"/>
      <c r="DN396" s="184"/>
      <c r="DO396" s="184"/>
      <c r="DP396" s="184"/>
      <c r="DQ396" s="184"/>
      <c r="DR396" s="184"/>
      <c r="DS396" s="184"/>
      <c r="DT396" s="184"/>
      <c r="DU396" s="184"/>
      <c r="DV396" s="184"/>
      <c r="DW396" s="184"/>
      <c r="DX396" s="184"/>
      <c r="DY396" s="184"/>
      <c r="DZ396" s="184"/>
      <c r="EA396" s="184"/>
      <c r="EB396" s="184"/>
      <c r="EC396" s="184"/>
    </row>
    <row r="397" spans="1:133" s="128" customFormat="1" ht="15">
      <c r="A397" s="160" t="s">
        <v>528</v>
      </c>
      <c r="B397" s="160"/>
      <c r="C397" s="160"/>
      <c r="D397" s="160"/>
      <c r="E397" s="160"/>
      <c r="F397" s="148">
        <v>2.2</v>
      </c>
      <c r="G397" s="149" t="s">
        <v>529</v>
      </c>
      <c r="H397" s="199"/>
      <c r="I397" s="199"/>
      <c r="J397" s="199"/>
      <c r="K397" s="199"/>
      <c r="L397" s="199"/>
      <c r="M397" s="199"/>
      <c r="N397" s="199"/>
      <c r="O397" s="199"/>
      <c r="P397" s="199"/>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c r="AS397" s="184"/>
      <c r="AT397" s="184"/>
      <c r="AU397" s="184"/>
      <c r="AV397" s="184"/>
      <c r="AW397" s="184"/>
      <c r="AX397" s="184"/>
      <c r="AY397" s="184"/>
      <c r="AZ397" s="184"/>
      <c r="BA397" s="184"/>
      <c r="BB397" s="184"/>
      <c r="BC397" s="184"/>
      <c r="BD397" s="184"/>
      <c r="BE397" s="184"/>
      <c r="BF397" s="184"/>
      <c r="BG397" s="184"/>
      <c r="BH397" s="184"/>
      <c r="BI397" s="184"/>
      <c r="BJ397" s="184"/>
      <c r="BK397" s="184"/>
      <c r="BL397" s="184"/>
      <c r="BM397" s="184"/>
      <c r="BN397" s="184"/>
      <c r="BO397" s="184"/>
      <c r="BP397" s="184"/>
      <c r="BQ397" s="184"/>
      <c r="BR397" s="184"/>
      <c r="BS397" s="184"/>
      <c r="BT397" s="184"/>
      <c r="BU397" s="184"/>
      <c r="BV397" s="184"/>
      <c r="BW397" s="184"/>
      <c r="BX397" s="184"/>
      <c r="BY397" s="184"/>
      <c r="BZ397" s="184"/>
      <c r="CA397" s="184"/>
      <c r="CB397" s="184"/>
      <c r="CC397" s="184"/>
      <c r="CD397" s="184"/>
      <c r="CE397" s="184"/>
      <c r="CF397" s="184"/>
      <c r="CG397" s="184"/>
      <c r="CH397" s="184"/>
      <c r="CI397" s="184"/>
      <c r="CJ397" s="184"/>
      <c r="CK397" s="184"/>
      <c r="CL397" s="184"/>
      <c r="CM397" s="184"/>
      <c r="CN397" s="184"/>
      <c r="CO397" s="184"/>
      <c r="CP397" s="184"/>
      <c r="CQ397" s="184"/>
      <c r="CR397" s="184"/>
      <c r="CS397" s="184"/>
      <c r="CT397" s="184"/>
      <c r="CU397" s="184"/>
      <c r="CV397" s="184"/>
      <c r="CW397" s="184"/>
      <c r="CX397" s="184"/>
      <c r="CY397" s="184"/>
      <c r="CZ397" s="184"/>
      <c r="DA397" s="184"/>
      <c r="DB397" s="184"/>
      <c r="DC397" s="184"/>
      <c r="DD397" s="184"/>
      <c r="DE397" s="184"/>
      <c r="DF397" s="184"/>
      <c r="DG397" s="184"/>
      <c r="DH397" s="184"/>
      <c r="DI397" s="184"/>
      <c r="DJ397" s="184"/>
      <c r="DK397" s="184"/>
      <c r="DL397" s="184"/>
      <c r="DM397" s="184"/>
      <c r="DN397" s="184"/>
      <c r="DO397" s="184"/>
      <c r="DP397" s="184"/>
      <c r="DQ397" s="184"/>
      <c r="DR397" s="184"/>
      <c r="DS397" s="184"/>
      <c r="DT397" s="184"/>
      <c r="DU397" s="184"/>
      <c r="DV397" s="184"/>
      <c r="DW397" s="184"/>
      <c r="DX397" s="184"/>
      <c r="DY397" s="184"/>
      <c r="DZ397" s="184"/>
      <c r="EA397" s="184"/>
      <c r="EB397" s="184"/>
      <c r="EC397" s="184"/>
    </row>
    <row r="398" spans="1:133" s="128" customFormat="1" ht="15">
      <c r="A398" s="160" t="s">
        <v>530</v>
      </c>
      <c r="B398" s="160"/>
      <c r="C398" s="160"/>
      <c r="D398" s="160"/>
      <c r="E398" s="160"/>
      <c r="F398" s="148">
        <v>89</v>
      </c>
      <c r="G398" s="149" t="s">
        <v>531</v>
      </c>
      <c r="H398" s="199"/>
      <c r="I398" s="199"/>
      <c r="J398" s="199"/>
      <c r="K398" s="199"/>
      <c r="L398" s="199"/>
      <c r="M398" s="199"/>
      <c r="N398" s="199"/>
      <c r="O398" s="199"/>
      <c r="P398" s="199"/>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c r="AS398" s="184"/>
      <c r="AT398" s="184"/>
      <c r="AU398" s="184"/>
      <c r="AV398" s="184"/>
      <c r="AW398" s="184"/>
      <c r="AX398" s="184"/>
      <c r="AY398" s="184"/>
      <c r="AZ398" s="184"/>
      <c r="BA398" s="184"/>
      <c r="BB398" s="184"/>
      <c r="BC398" s="184"/>
      <c r="BD398" s="184"/>
      <c r="BE398" s="184"/>
      <c r="BF398" s="184"/>
      <c r="BG398" s="184"/>
      <c r="BH398" s="184"/>
      <c r="BI398" s="184"/>
      <c r="BJ398" s="184"/>
      <c r="BK398" s="184"/>
      <c r="BL398" s="184"/>
      <c r="BM398" s="184"/>
      <c r="BN398" s="184"/>
      <c r="BO398" s="184"/>
      <c r="BP398" s="184"/>
      <c r="BQ398" s="184"/>
      <c r="BR398" s="184"/>
      <c r="BS398" s="184"/>
      <c r="BT398" s="184"/>
      <c r="BU398" s="184"/>
      <c r="BV398" s="184"/>
      <c r="BW398" s="184"/>
      <c r="BX398" s="184"/>
      <c r="BY398" s="184"/>
      <c r="BZ398" s="184"/>
      <c r="CA398" s="184"/>
      <c r="CB398" s="184"/>
      <c r="CC398" s="184"/>
      <c r="CD398" s="184"/>
      <c r="CE398" s="184"/>
      <c r="CF398" s="184"/>
      <c r="CG398" s="184"/>
      <c r="CH398" s="184"/>
      <c r="CI398" s="184"/>
      <c r="CJ398" s="184"/>
      <c r="CK398" s="184"/>
      <c r="CL398" s="184"/>
      <c r="CM398" s="184"/>
      <c r="CN398" s="184"/>
      <c r="CO398" s="184"/>
      <c r="CP398" s="184"/>
      <c r="CQ398" s="184"/>
      <c r="CR398" s="184"/>
      <c r="CS398" s="184"/>
      <c r="CT398" s="184"/>
      <c r="CU398" s="184"/>
      <c r="CV398" s="184"/>
      <c r="CW398" s="184"/>
      <c r="CX398" s="184"/>
      <c r="CY398" s="184"/>
      <c r="CZ398" s="184"/>
      <c r="DA398" s="184"/>
      <c r="DB398" s="184"/>
      <c r="DC398" s="184"/>
      <c r="DD398" s="184"/>
      <c r="DE398" s="184"/>
      <c r="DF398" s="184"/>
      <c r="DG398" s="184"/>
      <c r="DH398" s="184"/>
      <c r="DI398" s="184"/>
      <c r="DJ398" s="184"/>
      <c r="DK398" s="184"/>
      <c r="DL398" s="184"/>
      <c r="DM398" s="184"/>
      <c r="DN398" s="184"/>
      <c r="DO398" s="184"/>
      <c r="DP398" s="184"/>
      <c r="DQ398" s="184"/>
      <c r="DR398" s="184"/>
      <c r="DS398" s="184"/>
      <c r="DT398" s="184"/>
      <c r="DU398" s="184"/>
      <c r="DV398" s="184"/>
      <c r="DW398" s="184"/>
      <c r="DX398" s="184"/>
      <c r="DY398" s="184"/>
      <c r="DZ398" s="184"/>
      <c r="EA398" s="184"/>
      <c r="EB398" s="184"/>
      <c r="EC398" s="184"/>
    </row>
    <row r="399" spans="1:133" s="128" customFormat="1" ht="15">
      <c r="A399" s="160"/>
      <c r="B399" s="160"/>
      <c r="C399" s="160"/>
      <c r="D399" s="160"/>
      <c r="E399" s="160"/>
      <c r="F399" s="148">
        <v>0.8</v>
      </c>
      <c r="G399" s="149" t="s">
        <v>531</v>
      </c>
      <c r="H399" s="199"/>
      <c r="I399" s="199"/>
      <c r="J399" s="199"/>
      <c r="K399" s="199"/>
      <c r="L399" s="199"/>
      <c r="M399" s="199"/>
      <c r="N399" s="199"/>
      <c r="O399" s="199"/>
      <c r="P399" s="199"/>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c r="AS399" s="184"/>
      <c r="AT399" s="184"/>
      <c r="AU399" s="184"/>
      <c r="AV399" s="184"/>
      <c r="AW399" s="184"/>
      <c r="AX399" s="184"/>
      <c r="AY399" s="184"/>
      <c r="AZ399" s="184"/>
      <c r="BA399" s="184"/>
      <c r="BB399" s="184"/>
      <c r="BC399" s="184"/>
      <c r="BD399" s="184"/>
      <c r="BE399" s="184"/>
      <c r="BF399" s="184"/>
      <c r="BG399" s="184"/>
      <c r="BH399" s="184"/>
      <c r="BI399" s="184"/>
      <c r="BJ399" s="184"/>
      <c r="BK399" s="184"/>
      <c r="BL399" s="184"/>
      <c r="BM399" s="184"/>
      <c r="BN399" s="184"/>
      <c r="BO399" s="184"/>
      <c r="BP399" s="184"/>
      <c r="BQ399" s="184"/>
      <c r="BR399" s="184"/>
      <c r="BS399" s="184"/>
      <c r="BT399" s="184"/>
      <c r="BU399" s="184"/>
      <c r="BV399" s="184"/>
      <c r="BW399" s="184"/>
      <c r="BX399" s="184"/>
      <c r="BY399" s="184"/>
      <c r="BZ399" s="184"/>
      <c r="CA399" s="184"/>
      <c r="CB399" s="184"/>
      <c r="CC399" s="184"/>
      <c r="CD399" s="184"/>
      <c r="CE399" s="184"/>
      <c r="CF399" s="184"/>
      <c r="CG399" s="184"/>
      <c r="CH399" s="184"/>
      <c r="CI399" s="184"/>
      <c r="CJ399" s="184"/>
      <c r="CK399" s="184"/>
      <c r="CL399" s="184"/>
      <c r="CM399" s="184"/>
      <c r="CN399" s="184"/>
      <c r="CO399" s="184"/>
      <c r="CP399" s="184"/>
      <c r="CQ399" s="184"/>
      <c r="CR399" s="184"/>
      <c r="CS399" s="184"/>
      <c r="CT399" s="184"/>
      <c r="CU399" s="184"/>
      <c r="CV399" s="184"/>
      <c r="CW399" s="184"/>
      <c r="CX399" s="184"/>
      <c r="CY399" s="184"/>
      <c r="CZ399" s="184"/>
      <c r="DA399" s="184"/>
      <c r="DB399" s="184"/>
      <c r="DC399" s="184"/>
      <c r="DD399" s="184"/>
      <c r="DE399" s="184"/>
      <c r="DF399" s="184"/>
      <c r="DG399" s="184"/>
      <c r="DH399" s="184"/>
      <c r="DI399" s="184"/>
      <c r="DJ399" s="184"/>
      <c r="DK399" s="184"/>
      <c r="DL399" s="184"/>
      <c r="DM399" s="184"/>
      <c r="DN399" s="184"/>
      <c r="DO399" s="184"/>
      <c r="DP399" s="184"/>
      <c r="DQ399" s="184"/>
      <c r="DR399" s="184"/>
      <c r="DS399" s="184"/>
      <c r="DT399" s="184"/>
      <c r="DU399" s="184"/>
      <c r="DV399" s="184"/>
      <c r="DW399" s="184"/>
      <c r="DX399" s="184"/>
      <c r="DY399" s="184"/>
      <c r="DZ399" s="184"/>
      <c r="EA399" s="184"/>
      <c r="EB399" s="184"/>
      <c r="EC399" s="184"/>
    </row>
    <row r="400" spans="1:133" s="128" customFormat="1" ht="15">
      <c r="A400" s="160" t="s">
        <v>532</v>
      </c>
      <c r="B400" s="160"/>
      <c r="C400" s="160"/>
      <c r="D400" s="160"/>
      <c r="E400" s="160"/>
      <c r="F400" s="148">
        <v>2</v>
      </c>
      <c r="G400" s="149" t="s">
        <v>533</v>
      </c>
      <c r="H400" s="199"/>
      <c r="I400" s="199"/>
      <c r="J400" s="199"/>
      <c r="K400" s="199"/>
      <c r="L400" s="199"/>
      <c r="M400" s="199"/>
      <c r="N400" s="199"/>
      <c r="O400" s="199"/>
      <c r="P400" s="199"/>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c r="AS400" s="184"/>
      <c r="AT400" s="184"/>
      <c r="AU400" s="184"/>
      <c r="AV400" s="184"/>
      <c r="AW400" s="184"/>
      <c r="AX400" s="184"/>
      <c r="AY400" s="184"/>
      <c r="AZ400" s="184"/>
      <c r="BA400" s="184"/>
      <c r="BB400" s="184"/>
      <c r="BC400" s="184"/>
      <c r="BD400" s="184"/>
      <c r="BE400" s="184"/>
      <c r="BF400" s="184"/>
      <c r="BG400" s="184"/>
      <c r="BH400" s="184"/>
      <c r="BI400" s="184"/>
      <c r="BJ400" s="184"/>
      <c r="BK400" s="184"/>
      <c r="BL400" s="184"/>
      <c r="BM400" s="184"/>
      <c r="BN400" s="184"/>
      <c r="BO400" s="184"/>
      <c r="BP400" s="184"/>
      <c r="BQ400" s="184"/>
      <c r="BR400" s="184"/>
      <c r="BS400" s="184"/>
      <c r="BT400" s="184"/>
      <c r="BU400" s="184"/>
      <c r="BV400" s="184"/>
      <c r="BW400" s="184"/>
      <c r="BX400" s="184"/>
      <c r="BY400" s="184"/>
      <c r="BZ400" s="184"/>
      <c r="CA400" s="184"/>
      <c r="CB400" s="184"/>
      <c r="CC400" s="184"/>
      <c r="CD400" s="184"/>
      <c r="CE400" s="184"/>
      <c r="CF400" s="184"/>
      <c r="CG400" s="184"/>
      <c r="CH400" s="184"/>
      <c r="CI400" s="184"/>
      <c r="CJ400" s="184"/>
      <c r="CK400" s="184"/>
      <c r="CL400" s="184"/>
      <c r="CM400" s="184"/>
      <c r="CN400" s="184"/>
      <c r="CO400" s="184"/>
      <c r="CP400" s="184"/>
      <c r="CQ400" s="184"/>
      <c r="CR400" s="184"/>
      <c r="CS400" s="184"/>
      <c r="CT400" s="184"/>
      <c r="CU400" s="184"/>
      <c r="CV400" s="184"/>
      <c r="CW400" s="184"/>
      <c r="CX400" s="184"/>
      <c r="CY400" s="184"/>
      <c r="CZ400" s="184"/>
      <c r="DA400" s="184"/>
      <c r="DB400" s="184"/>
      <c r="DC400" s="184"/>
      <c r="DD400" s="184"/>
      <c r="DE400" s="184"/>
      <c r="DF400" s="184"/>
      <c r="DG400" s="184"/>
      <c r="DH400" s="184"/>
      <c r="DI400" s="184"/>
      <c r="DJ400" s="184"/>
      <c r="DK400" s="184"/>
      <c r="DL400" s="184"/>
      <c r="DM400" s="184"/>
      <c r="DN400" s="184"/>
      <c r="DO400" s="184"/>
      <c r="DP400" s="184"/>
      <c r="DQ400" s="184"/>
      <c r="DR400" s="184"/>
      <c r="DS400" s="184"/>
      <c r="DT400" s="184"/>
      <c r="DU400" s="184"/>
      <c r="DV400" s="184"/>
      <c r="DW400" s="184"/>
      <c r="DX400" s="184"/>
      <c r="DY400" s="184"/>
      <c r="DZ400" s="184"/>
      <c r="EA400" s="184"/>
      <c r="EB400" s="184"/>
      <c r="EC400" s="184"/>
    </row>
    <row r="401" spans="1:133" s="128" customFormat="1" ht="15">
      <c r="A401" s="160"/>
      <c r="B401" s="160"/>
      <c r="C401" s="160"/>
      <c r="D401" s="160"/>
      <c r="E401" s="160"/>
      <c r="F401" s="148"/>
      <c r="G401" s="149"/>
      <c r="H401" s="199"/>
      <c r="I401" s="199"/>
      <c r="J401" s="199"/>
      <c r="K401" s="199"/>
      <c r="L401" s="199"/>
      <c r="M401" s="199"/>
      <c r="N401" s="199"/>
      <c r="O401" s="199"/>
      <c r="P401" s="199"/>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c r="AS401" s="184"/>
      <c r="AT401" s="184"/>
      <c r="AU401" s="184"/>
      <c r="AV401" s="184"/>
      <c r="AW401" s="184"/>
      <c r="AX401" s="184"/>
      <c r="AY401" s="184"/>
      <c r="AZ401" s="184"/>
      <c r="BA401" s="184"/>
      <c r="BB401" s="184"/>
      <c r="BC401" s="184"/>
      <c r="BD401" s="184"/>
      <c r="BE401" s="184"/>
      <c r="BF401" s="184"/>
      <c r="BG401" s="184"/>
      <c r="BH401" s="184"/>
      <c r="BI401" s="184"/>
      <c r="BJ401" s="184"/>
      <c r="BK401" s="184"/>
      <c r="BL401" s="184"/>
      <c r="BM401" s="184"/>
      <c r="BN401" s="184"/>
      <c r="BO401" s="184"/>
      <c r="BP401" s="184"/>
      <c r="BQ401" s="184"/>
      <c r="BR401" s="184"/>
      <c r="BS401" s="184"/>
      <c r="BT401" s="184"/>
      <c r="BU401" s="184"/>
      <c r="BV401" s="184"/>
      <c r="BW401" s="184"/>
      <c r="BX401" s="184"/>
      <c r="BY401" s="184"/>
      <c r="BZ401" s="184"/>
      <c r="CA401" s="184"/>
      <c r="CB401" s="184"/>
      <c r="CC401" s="184"/>
      <c r="CD401" s="184"/>
      <c r="CE401" s="184"/>
      <c r="CF401" s="184"/>
      <c r="CG401" s="184"/>
      <c r="CH401" s="184"/>
      <c r="CI401" s="184"/>
      <c r="CJ401" s="184"/>
      <c r="CK401" s="184"/>
      <c r="CL401" s="184"/>
      <c r="CM401" s="184"/>
      <c r="CN401" s="184"/>
      <c r="CO401" s="184"/>
      <c r="CP401" s="184"/>
      <c r="CQ401" s="184"/>
      <c r="CR401" s="184"/>
      <c r="CS401" s="184"/>
      <c r="CT401" s="184"/>
      <c r="CU401" s="184"/>
      <c r="CV401" s="184"/>
      <c r="CW401" s="184"/>
      <c r="CX401" s="184"/>
      <c r="CY401" s="184"/>
      <c r="CZ401" s="184"/>
      <c r="DA401" s="184"/>
      <c r="DB401" s="184"/>
      <c r="DC401" s="184"/>
      <c r="DD401" s="184"/>
      <c r="DE401" s="184"/>
      <c r="DF401" s="184"/>
      <c r="DG401" s="184"/>
      <c r="DH401" s="184"/>
      <c r="DI401" s="184"/>
      <c r="DJ401" s="184"/>
      <c r="DK401" s="184"/>
      <c r="DL401" s="184"/>
      <c r="DM401" s="184"/>
      <c r="DN401" s="184"/>
      <c r="DO401" s="184"/>
      <c r="DP401" s="184"/>
      <c r="DQ401" s="184"/>
      <c r="DR401" s="184"/>
      <c r="DS401" s="184"/>
      <c r="DT401" s="184"/>
      <c r="DU401" s="184"/>
      <c r="DV401" s="184"/>
      <c r="DW401" s="184"/>
      <c r="DX401" s="184"/>
      <c r="DY401" s="184"/>
      <c r="DZ401" s="184"/>
      <c r="EA401" s="184"/>
      <c r="EB401" s="184"/>
      <c r="EC401" s="184"/>
    </row>
    <row r="402" spans="1:133" s="128" customFormat="1" ht="15">
      <c r="A402" s="160" t="s">
        <v>534</v>
      </c>
      <c r="B402" s="160"/>
      <c r="C402" s="160"/>
      <c r="D402" s="160"/>
      <c r="E402" s="160"/>
      <c r="F402" s="148">
        <f>F398*F399*F400</f>
        <v>142.4</v>
      </c>
      <c r="G402" s="149" t="s">
        <v>531</v>
      </c>
      <c r="H402" s="199"/>
      <c r="I402" s="199"/>
      <c r="J402" s="199"/>
      <c r="K402" s="199"/>
      <c r="L402" s="199"/>
      <c r="M402" s="199"/>
      <c r="N402" s="199"/>
      <c r="O402" s="199"/>
      <c r="P402" s="199"/>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c r="AS402" s="184"/>
      <c r="AT402" s="184"/>
      <c r="AU402" s="184"/>
      <c r="AV402" s="184"/>
      <c r="AW402" s="184"/>
      <c r="AX402" s="184"/>
      <c r="AY402" s="184"/>
      <c r="AZ402" s="184"/>
      <c r="BA402" s="184"/>
      <c r="BB402" s="184"/>
      <c r="BC402" s="184"/>
      <c r="BD402" s="184"/>
      <c r="BE402" s="184"/>
      <c r="BF402" s="184"/>
      <c r="BG402" s="184"/>
      <c r="BH402" s="184"/>
      <c r="BI402" s="184"/>
      <c r="BJ402" s="184"/>
      <c r="BK402" s="184"/>
      <c r="BL402" s="184"/>
      <c r="BM402" s="184"/>
      <c r="BN402" s="184"/>
      <c r="BO402" s="184"/>
      <c r="BP402" s="184"/>
      <c r="BQ402" s="184"/>
      <c r="BR402" s="184"/>
      <c r="BS402" s="184"/>
      <c r="BT402" s="184"/>
      <c r="BU402" s="184"/>
      <c r="BV402" s="184"/>
      <c r="BW402" s="184"/>
      <c r="BX402" s="184"/>
      <c r="BY402" s="184"/>
      <c r="BZ402" s="184"/>
      <c r="CA402" s="184"/>
      <c r="CB402" s="184"/>
      <c r="CC402" s="184"/>
      <c r="CD402" s="184"/>
      <c r="CE402" s="184"/>
      <c r="CF402" s="184"/>
      <c r="CG402" s="184"/>
      <c r="CH402" s="184"/>
      <c r="CI402" s="184"/>
      <c r="CJ402" s="184"/>
      <c r="CK402" s="184"/>
      <c r="CL402" s="184"/>
      <c r="CM402" s="184"/>
      <c r="CN402" s="184"/>
      <c r="CO402" s="184"/>
      <c r="CP402" s="184"/>
      <c r="CQ402" s="184"/>
      <c r="CR402" s="184"/>
      <c r="CS402" s="184"/>
      <c r="CT402" s="184"/>
      <c r="CU402" s="184"/>
      <c r="CV402" s="184"/>
      <c r="CW402" s="184"/>
      <c r="CX402" s="184"/>
      <c r="CY402" s="184"/>
      <c r="CZ402" s="184"/>
      <c r="DA402" s="184"/>
      <c r="DB402" s="184"/>
      <c r="DC402" s="184"/>
      <c r="DD402" s="184"/>
      <c r="DE402" s="184"/>
      <c r="DF402" s="184"/>
      <c r="DG402" s="184"/>
      <c r="DH402" s="184"/>
      <c r="DI402" s="184"/>
      <c r="DJ402" s="184"/>
      <c r="DK402" s="184"/>
      <c r="DL402" s="184"/>
      <c r="DM402" s="184"/>
      <c r="DN402" s="184"/>
      <c r="DO402" s="184"/>
      <c r="DP402" s="184"/>
      <c r="DQ402" s="184"/>
      <c r="DR402" s="184"/>
      <c r="DS402" s="184"/>
      <c r="DT402" s="184"/>
      <c r="DU402" s="184"/>
      <c r="DV402" s="184"/>
      <c r="DW402" s="184"/>
      <c r="DX402" s="184"/>
      <c r="DY402" s="184"/>
      <c r="DZ402" s="184"/>
      <c r="EA402" s="184"/>
      <c r="EB402" s="184"/>
      <c r="EC402" s="184"/>
    </row>
    <row r="403" spans="1:133" s="128" customFormat="1" ht="12.75">
      <c r="A403" s="165"/>
      <c r="B403" s="165"/>
      <c r="C403" s="165"/>
      <c r="D403" s="165"/>
      <c r="E403" s="165"/>
      <c r="F403" s="165"/>
      <c r="G403" s="165"/>
      <c r="H403" s="165"/>
      <c r="I403" s="165"/>
      <c r="J403" s="165"/>
      <c r="K403" s="165"/>
      <c r="L403" s="165"/>
      <c r="M403" s="165"/>
      <c r="N403" s="165"/>
      <c r="O403" s="165"/>
      <c r="P403" s="165"/>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c r="AS403" s="184"/>
      <c r="AT403" s="184"/>
      <c r="AU403" s="184"/>
      <c r="AV403" s="184"/>
      <c r="AW403" s="184"/>
      <c r="AX403" s="184"/>
      <c r="AY403" s="184"/>
      <c r="AZ403" s="184"/>
      <c r="BA403" s="184"/>
      <c r="BB403" s="184"/>
      <c r="BC403" s="184"/>
      <c r="BD403" s="184"/>
      <c r="BE403" s="184"/>
      <c r="BF403" s="184"/>
      <c r="BG403" s="184"/>
      <c r="BH403" s="184"/>
      <c r="BI403" s="184"/>
      <c r="BJ403" s="184"/>
      <c r="BK403" s="184"/>
      <c r="BL403" s="184"/>
      <c r="BM403" s="184"/>
      <c r="BN403" s="184"/>
      <c r="BO403" s="184"/>
      <c r="BP403" s="184"/>
      <c r="BQ403" s="184"/>
      <c r="BR403" s="184"/>
      <c r="BS403" s="184"/>
      <c r="BT403" s="184"/>
      <c r="BU403" s="184"/>
      <c r="BV403" s="184"/>
      <c r="BW403" s="184"/>
      <c r="BX403" s="184"/>
      <c r="BY403" s="184"/>
      <c r="BZ403" s="184"/>
      <c r="CA403" s="184"/>
      <c r="CB403" s="184"/>
      <c r="CC403" s="184"/>
      <c r="CD403" s="184"/>
      <c r="CE403" s="184"/>
      <c r="CF403" s="184"/>
      <c r="CG403" s="184"/>
      <c r="CH403" s="184"/>
      <c r="CI403" s="184"/>
      <c r="CJ403" s="184"/>
      <c r="CK403" s="184"/>
      <c r="CL403" s="184"/>
      <c r="CM403" s="184"/>
      <c r="CN403" s="184"/>
      <c r="CO403" s="184"/>
      <c r="CP403" s="184"/>
      <c r="CQ403" s="184"/>
      <c r="CR403" s="184"/>
      <c r="CS403" s="184"/>
      <c r="CT403" s="184"/>
      <c r="CU403" s="184"/>
      <c r="CV403" s="184"/>
      <c r="CW403" s="184"/>
      <c r="CX403" s="184"/>
      <c r="CY403" s="184"/>
      <c r="CZ403" s="184"/>
      <c r="DA403" s="184"/>
      <c r="DB403" s="184"/>
      <c r="DC403" s="184"/>
      <c r="DD403" s="184"/>
      <c r="DE403" s="184"/>
      <c r="DF403" s="184"/>
      <c r="DG403" s="184"/>
      <c r="DH403" s="184"/>
      <c r="DI403" s="184"/>
      <c r="DJ403" s="184"/>
      <c r="DK403" s="184"/>
      <c r="DL403" s="184"/>
      <c r="DM403" s="184"/>
      <c r="DN403" s="184"/>
      <c r="DO403" s="184"/>
      <c r="DP403" s="184"/>
      <c r="DQ403" s="184"/>
      <c r="DR403" s="184"/>
      <c r="DS403" s="184"/>
      <c r="DT403" s="184"/>
      <c r="DU403" s="184"/>
      <c r="DV403" s="184"/>
      <c r="DW403" s="184"/>
      <c r="DX403" s="184"/>
      <c r="DY403" s="184"/>
      <c r="DZ403" s="184"/>
      <c r="EA403" s="184"/>
      <c r="EB403" s="184"/>
      <c r="EC403" s="184"/>
    </row>
    <row r="404" spans="1:133" s="128" customFormat="1" ht="15">
      <c r="A404" s="160" t="s">
        <v>528</v>
      </c>
      <c r="B404" s="160"/>
      <c r="C404" s="160"/>
      <c r="D404" s="160"/>
      <c r="E404" s="160"/>
      <c r="F404" s="148">
        <v>2.2</v>
      </c>
      <c r="G404" s="149" t="s">
        <v>535</v>
      </c>
      <c r="H404" s="199"/>
      <c r="I404" s="199"/>
      <c r="J404" s="199"/>
      <c r="K404" s="199"/>
      <c r="L404" s="199"/>
      <c r="M404" s="199"/>
      <c r="N404" s="199"/>
      <c r="O404" s="199"/>
      <c r="P404" s="199"/>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c r="AS404" s="184"/>
      <c r="AT404" s="184"/>
      <c r="AU404" s="184"/>
      <c r="AV404" s="184"/>
      <c r="AW404" s="184"/>
      <c r="AX404" s="184"/>
      <c r="AY404" s="184"/>
      <c r="AZ404" s="184"/>
      <c r="BA404" s="184"/>
      <c r="BB404" s="184"/>
      <c r="BC404" s="184"/>
      <c r="BD404" s="184"/>
      <c r="BE404" s="184"/>
      <c r="BF404" s="184"/>
      <c r="BG404" s="184"/>
      <c r="BH404" s="184"/>
      <c r="BI404" s="184"/>
      <c r="BJ404" s="184"/>
      <c r="BK404" s="184"/>
      <c r="BL404" s="184"/>
      <c r="BM404" s="184"/>
      <c r="BN404" s="184"/>
      <c r="BO404" s="184"/>
      <c r="BP404" s="184"/>
      <c r="BQ404" s="184"/>
      <c r="BR404" s="184"/>
      <c r="BS404" s="184"/>
      <c r="BT404" s="184"/>
      <c r="BU404" s="184"/>
      <c r="BV404" s="184"/>
      <c r="BW404" s="184"/>
      <c r="BX404" s="184"/>
      <c r="BY404" s="184"/>
      <c r="BZ404" s="184"/>
      <c r="CA404" s="184"/>
      <c r="CB404" s="184"/>
      <c r="CC404" s="184"/>
      <c r="CD404" s="184"/>
      <c r="CE404" s="184"/>
      <c r="CF404" s="184"/>
      <c r="CG404" s="184"/>
      <c r="CH404" s="184"/>
      <c r="CI404" s="184"/>
      <c r="CJ404" s="184"/>
      <c r="CK404" s="184"/>
      <c r="CL404" s="184"/>
      <c r="CM404" s="184"/>
      <c r="CN404" s="184"/>
      <c r="CO404" s="184"/>
      <c r="CP404" s="184"/>
      <c r="CQ404" s="184"/>
      <c r="CR404" s="184"/>
      <c r="CS404" s="184"/>
      <c r="CT404" s="184"/>
      <c r="CU404" s="184"/>
      <c r="CV404" s="184"/>
      <c r="CW404" s="184"/>
      <c r="CX404" s="184"/>
      <c r="CY404" s="184"/>
      <c r="CZ404" s="184"/>
      <c r="DA404" s="184"/>
      <c r="DB404" s="184"/>
      <c r="DC404" s="184"/>
      <c r="DD404" s="184"/>
      <c r="DE404" s="184"/>
      <c r="DF404" s="184"/>
      <c r="DG404" s="184"/>
      <c r="DH404" s="184"/>
      <c r="DI404" s="184"/>
      <c r="DJ404" s="184"/>
      <c r="DK404" s="184"/>
      <c r="DL404" s="184"/>
      <c r="DM404" s="184"/>
      <c r="DN404" s="184"/>
      <c r="DO404" s="184"/>
      <c r="DP404" s="184"/>
      <c r="DQ404" s="184"/>
      <c r="DR404" s="184"/>
      <c r="DS404" s="184"/>
      <c r="DT404" s="184"/>
      <c r="DU404" s="184"/>
      <c r="DV404" s="184"/>
      <c r="DW404" s="184"/>
      <c r="DX404" s="184"/>
      <c r="DY404" s="184"/>
      <c r="DZ404" s="184"/>
      <c r="EA404" s="184"/>
      <c r="EB404" s="184"/>
      <c r="EC404" s="184"/>
    </row>
    <row r="405" spans="1:133" s="128" customFormat="1" ht="15">
      <c r="A405" s="160" t="s">
        <v>534</v>
      </c>
      <c r="B405" s="160"/>
      <c r="C405" s="160"/>
      <c r="D405" s="160"/>
      <c r="E405" s="160"/>
      <c r="F405" s="148">
        <f>F402</f>
        <v>142.4</v>
      </c>
      <c r="G405" s="149" t="s">
        <v>474</v>
      </c>
      <c r="H405" s="199"/>
      <c r="I405" s="199"/>
      <c r="J405" s="199"/>
      <c r="K405" s="199"/>
      <c r="L405" s="199"/>
      <c r="M405" s="199"/>
      <c r="N405" s="199"/>
      <c r="O405" s="199"/>
      <c r="P405" s="199"/>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c r="AS405" s="184"/>
      <c r="AT405" s="184"/>
      <c r="AU405" s="184"/>
      <c r="AV405" s="184"/>
      <c r="AW405" s="184"/>
      <c r="AX405" s="184"/>
      <c r="AY405" s="184"/>
      <c r="AZ405" s="184"/>
      <c r="BA405" s="184"/>
      <c r="BB405" s="184"/>
      <c r="BC405" s="184"/>
      <c r="BD405" s="184"/>
      <c r="BE405" s="184"/>
      <c r="BF405" s="184"/>
      <c r="BG405" s="184"/>
      <c r="BH405" s="184"/>
      <c r="BI405" s="184"/>
      <c r="BJ405" s="184"/>
      <c r="BK405" s="184"/>
      <c r="BL405" s="184"/>
      <c r="BM405" s="184"/>
      <c r="BN405" s="184"/>
      <c r="BO405" s="184"/>
      <c r="BP405" s="184"/>
      <c r="BQ405" s="184"/>
      <c r="BR405" s="184"/>
      <c r="BS405" s="184"/>
      <c r="BT405" s="184"/>
      <c r="BU405" s="184"/>
      <c r="BV405" s="184"/>
      <c r="BW405" s="184"/>
      <c r="BX405" s="184"/>
      <c r="BY405" s="184"/>
      <c r="BZ405" s="184"/>
      <c r="CA405" s="184"/>
      <c r="CB405" s="184"/>
      <c r="CC405" s="184"/>
      <c r="CD405" s="184"/>
      <c r="CE405" s="184"/>
      <c r="CF405" s="184"/>
      <c r="CG405" s="184"/>
      <c r="CH405" s="184"/>
      <c r="CI405" s="184"/>
      <c r="CJ405" s="184"/>
      <c r="CK405" s="184"/>
      <c r="CL405" s="184"/>
      <c r="CM405" s="184"/>
      <c r="CN405" s="184"/>
      <c r="CO405" s="184"/>
      <c r="CP405" s="184"/>
      <c r="CQ405" s="184"/>
      <c r="CR405" s="184"/>
      <c r="CS405" s="184"/>
      <c r="CT405" s="184"/>
      <c r="CU405" s="184"/>
      <c r="CV405" s="184"/>
      <c r="CW405" s="184"/>
      <c r="CX405" s="184"/>
      <c r="CY405" s="184"/>
      <c r="CZ405" s="184"/>
      <c r="DA405" s="184"/>
      <c r="DB405" s="184"/>
      <c r="DC405" s="184"/>
      <c r="DD405" s="184"/>
      <c r="DE405" s="184"/>
      <c r="DF405" s="184"/>
      <c r="DG405" s="184"/>
      <c r="DH405" s="184"/>
      <c r="DI405" s="184"/>
      <c r="DJ405" s="184"/>
      <c r="DK405" s="184"/>
      <c r="DL405" s="184"/>
      <c r="DM405" s="184"/>
      <c r="DN405" s="184"/>
      <c r="DO405" s="184"/>
      <c r="DP405" s="184"/>
      <c r="DQ405" s="184"/>
      <c r="DR405" s="184"/>
      <c r="DS405" s="184"/>
      <c r="DT405" s="184"/>
      <c r="DU405" s="184"/>
      <c r="DV405" s="184"/>
      <c r="DW405" s="184"/>
      <c r="DX405" s="184"/>
      <c r="DY405" s="184"/>
      <c r="DZ405" s="184"/>
      <c r="EA405" s="184"/>
      <c r="EB405" s="184"/>
      <c r="EC405" s="184"/>
    </row>
    <row r="406" spans="1:133" s="128" customFormat="1" ht="15">
      <c r="A406" s="160" t="s">
        <v>536</v>
      </c>
      <c r="B406" s="160"/>
      <c r="C406" s="160"/>
      <c r="D406" s="160"/>
      <c r="E406" s="160"/>
      <c r="F406" s="148">
        <v>1.05</v>
      </c>
      <c r="G406" s="149"/>
      <c r="H406" s="199"/>
      <c r="I406" s="199"/>
      <c r="J406" s="199"/>
      <c r="K406" s="199"/>
      <c r="L406" s="199"/>
      <c r="M406" s="199"/>
      <c r="N406" s="199"/>
      <c r="O406" s="199"/>
      <c r="P406" s="199"/>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c r="AS406" s="184"/>
      <c r="AT406" s="184"/>
      <c r="AU406" s="184"/>
      <c r="AV406" s="184"/>
      <c r="AW406" s="184"/>
      <c r="AX406" s="184"/>
      <c r="AY406" s="184"/>
      <c r="AZ406" s="184"/>
      <c r="BA406" s="184"/>
      <c r="BB406" s="184"/>
      <c r="BC406" s="184"/>
      <c r="BD406" s="184"/>
      <c r="BE406" s="184"/>
      <c r="BF406" s="184"/>
      <c r="BG406" s="184"/>
      <c r="BH406" s="184"/>
      <c r="BI406" s="184"/>
      <c r="BJ406" s="184"/>
      <c r="BK406" s="184"/>
      <c r="BL406" s="184"/>
      <c r="BM406" s="184"/>
      <c r="BN406" s="184"/>
      <c r="BO406" s="184"/>
      <c r="BP406" s="184"/>
      <c r="BQ406" s="184"/>
      <c r="BR406" s="184"/>
      <c r="BS406" s="184"/>
      <c r="BT406" s="184"/>
      <c r="BU406" s="184"/>
      <c r="BV406" s="184"/>
      <c r="BW406" s="184"/>
      <c r="BX406" s="184"/>
      <c r="BY406" s="184"/>
      <c r="BZ406" s="184"/>
      <c r="CA406" s="184"/>
      <c r="CB406" s="184"/>
      <c r="CC406" s="184"/>
      <c r="CD406" s="184"/>
      <c r="CE406" s="184"/>
      <c r="CF406" s="184"/>
      <c r="CG406" s="184"/>
      <c r="CH406" s="184"/>
      <c r="CI406" s="184"/>
      <c r="CJ406" s="184"/>
      <c r="CK406" s="184"/>
      <c r="CL406" s="184"/>
      <c r="CM406" s="184"/>
      <c r="CN406" s="184"/>
      <c r="CO406" s="184"/>
      <c r="CP406" s="184"/>
      <c r="CQ406" s="184"/>
      <c r="CR406" s="184"/>
      <c r="CS406" s="184"/>
      <c r="CT406" s="184"/>
      <c r="CU406" s="184"/>
      <c r="CV406" s="184"/>
      <c r="CW406" s="184"/>
      <c r="CX406" s="184"/>
      <c r="CY406" s="184"/>
      <c r="CZ406" s="184"/>
      <c r="DA406" s="184"/>
      <c r="DB406" s="184"/>
      <c r="DC406" s="184"/>
      <c r="DD406" s="184"/>
      <c r="DE406" s="184"/>
      <c r="DF406" s="184"/>
      <c r="DG406" s="184"/>
      <c r="DH406" s="184"/>
      <c r="DI406" s="184"/>
      <c r="DJ406" s="184"/>
      <c r="DK406" s="184"/>
      <c r="DL406" s="184"/>
      <c r="DM406" s="184"/>
      <c r="DN406" s="184"/>
      <c r="DO406" s="184"/>
      <c r="DP406" s="184"/>
      <c r="DQ406" s="184"/>
      <c r="DR406" s="184"/>
      <c r="DS406" s="184"/>
      <c r="DT406" s="184"/>
      <c r="DU406" s="184"/>
      <c r="DV406" s="184"/>
      <c r="DW406" s="184"/>
      <c r="DX406" s="184"/>
      <c r="DY406" s="184"/>
      <c r="DZ406" s="184"/>
      <c r="EA406" s="184"/>
      <c r="EB406" s="184"/>
      <c r="EC406" s="184"/>
    </row>
    <row r="407" spans="1:133" s="128" customFormat="1" ht="15">
      <c r="A407" s="209" t="s">
        <v>537</v>
      </c>
      <c r="B407" s="209"/>
      <c r="C407" s="209"/>
      <c r="D407" s="209"/>
      <c r="E407" s="209"/>
      <c r="F407" s="213">
        <f>F404*F405*F406</f>
        <v>328.944</v>
      </c>
      <c r="G407" s="208" t="s">
        <v>538</v>
      </c>
      <c r="H407" s="199"/>
      <c r="I407" s="199"/>
      <c r="J407" s="199"/>
      <c r="K407" s="199"/>
      <c r="L407" s="199"/>
      <c r="M407" s="199"/>
      <c r="N407" s="199"/>
      <c r="O407" s="199"/>
      <c r="P407" s="199"/>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c r="AS407" s="184"/>
      <c r="AT407" s="184"/>
      <c r="AU407" s="184"/>
      <c r="AV407" s="184"/>
      <c r="AW407" s="184"/>
      <c r="AX407" s="184"/>
      <c r="AY407" s="184"/>
      <c r="AZ407" s="184"/>
      <c r="BA407" s="184"/>
      <c r="BB407" s="184"/>
      <c r="BC407" s="184"/>
      <c r="BD407" s="184"/>
      <c r="BE407" s="184"/>
      <c r="BF407" s="184"/>
      <c r="BG407" s="184"/>
      <c r="BH407" s="184"/>
      <c r="BI407" s="184"/>
      <c r="BJ407" s="184"/>
      <c r="BK407" s="184"/>
      <c r="BL407" s="184"/>
      <c r="BM407" s="184"/>
      <c r="BN407" s="184"/>
      <c r="BO407" s="184"/>
      <c r="BP407" s="184"/>
      <c r="BQ407" s="184"/>
      <c r="BR407" s="184"/>
      <c r="BS407" s="184"/>
      <c r="BT407" s="184"/>
      <c r="BU407" s="184"/>
      <c r="BV407" s="184"/>
      <c r="BW407" s="184"/>
      <c r="BX407" s="184"/>
      <c r="BY407" s="184"/>
      <c r="BZ407" s="184"/>
      <c r="CA407" s="184"/>
      <c r="CB407" s="184"/>
      <c r="CC407" s="184"/>
      <c r="CD407" s="184"/>
      <c r="CE407" s="184"/>
      <c r="CF407" s="184"/>
      <c r="CG407" s="184"/>
      <c r="CH407" s="184"/>
      <c r="CI407" s="184"/>
      <c r="CJ407" s="184"/>
      <c r="CK407" s="184"/>
      <c r="CL407" s="184"/>
      <c r="CM407" s="184"/>
      <c r="CN407" s="184"/>
      <c r="CO407" s="184"/>
      <c r="CP407" s="184"/>
      <c r="CQ407" s="184"/>
      <c r="CR407" s="184"/>
      <c r="CS407" s="184"/>
      <c r="CT407" s="184"/>
      <c r="CU407" s="184"/>
      <c r="CV407" s="184"/>
      <c r="CW407" s="184"/>
      <c r="CX407" s="184"/>
      <c r="CY407" s="184"/>
      <c r="CZ407" s="184"/>
      <c r="DA407" s="184"/>
      <c r="DB407" s="184"/>
      <c r="DC407" s="184"/>
      <c r="DD407" s="184"/>
      <c r="DE407" s="184"/>
      <c r="DF407" s="184"/>
      <c r="DG407" s="184"/>
      <c r="DH407" s="184"/>
      <c r="DI407" s="184"/>
      <c r="DJ407" s="184"/>
      <c r="DK407" s="184"/>
      <c r="DL407" s="184"/>
      <c r="DM407" s="184"/>
      <c r="DN407" s="184"/>
      <c r="DO407" s="184"/>
      <c r="DP407" s="184"/>
      <c r="DQ407" s="184"/>
      <c r="DR407" s="184"/>
      <c r="DS407" s="184"/>
      <c r="DT407" s="184"/>
      <c r="DU407" s="184"/>
      <c r="DV407" s="184"/>
      <c r="DW407" s="184"/>
      <c r="DX407" s="184"/>
      <c r="DY407" s="184"/>
      <c r="DZ407" s="184"/>
      <c r="EA407" s="184"/>
      <c r="EB407" s="184"/>
      <c r="EC407" s="184"/>
    </row>
    <row r="408" spans="1:133" s="128" customFormat="1" ht="15">
      <c r="A408" s="160"/>
      <c r="B408" s="160"/>
      <c r="C408" s="160"/>
      <c r="D408" s="160"/>
      <c r="E408" s="160"/>
      <c r="F408" s="148"/>
      <c r="G408" s="149"/>
      <c r="H408" s="199"/>
      <c r="I408" s="199"/>
      <c r="J408" s="199"/>
      <c r="K408" s="199"/>
      <c r="L408" s="199"/>
      <c r="M408" s="199"/>
      <c r="N408" s="199"/>
      <c r="O408" s="199"/>
      <c r="P408" s="199"/>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c r="AS408" s="184"/>
      <c r="AT408" s="184"/>
      <c r="AU408" s="18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M408" s="184"/>
      <c r="CN408" s="184"/>
      <c r="CO408" s="184"/>
      <c r="CP408" s="184"/>
      <c r="CQ408" s="184"/>
      <c r="CR408" s="184"/>
      <c r="CS408" s="184"/>
      <c r="CT408" s="184"/>
      <c r="CU408" s="184"/>
      <c r="CV408" s="184"/>
      <c r="CW408" s="184"/>
      <c r="CX408" s="184"/>
      <c r="CY408" s="184"/>
      <c r="CZ408" s="184"/>
      <c r="DA408" s="184"/>
      <c r="DB408" s="184"/>
      <c r="DC408" s="184"/>
      <c r="DD408" s="184"/>
      <c r="DE408" s="184"/>
      <c r="DF408" s="184"/>
      <c r="DG408" s="184"/>
      <c r="DH408" s="184"/>
      <c r="DI408" s="184"/>
      <c r="DJ408" s="184"/>
      <c r="DK408" s="184"/>
      <c r="DL408" s="184"/>
      <c r="DM408" s="184"/>
      <c r="DN408" s="184"/>
      <c r="DO408" s="184"/>
      <c r="DP408" s="184"/>
      <c r="DQ408" s="184"/>
      <c r="DR408" s="184"/>
      <c r="DS408" s="184"/>
      <c r="DT408" s="184"/>
      <c r="DU408" s="184"/>
      <c r="DV408" s="184"/>
      <c r="DW408" s="184"/>
      <c r="DX408" s="184"/>
      <c r="DY408" s="184"/>
      <c r="DZ408" s="184"/>
      <c r="EA408" s="184"/>
      <c r="EB408" s="184"/>
      <c r="EC408" s="184"/>
    </row>
    <row r="409" spans="1:133" s="128" customFormat="1" ht="15">
      <c r="A409" s="160"/>
      <c r="B409" s="160"/>
      <c r="C409" s="160"/>
      <c r="D409" s="160"/>
      <c r="E409" s="160"/>
      <c r="F409" s="148"/>
      <c r="G409" s="149"/>
      <c r="H409" s="199"/>
      <c r="I409" s="199"/>
      <c r="J409" s="199"/>
      <c r="K409" s="199"/>
      <c r="L409" s="199"/>
      <c r="M409" s="199"/>
      <c r="N409" s="199"/>
      <c r="O409" s="199"/>
      <c r="P409" s="199"/>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c r="AS409" s="184"/>
      <c r="AT409" s="184"/>
      <c r="AU409" s="184"/>
      <c r="AV409" s="184"/>
      <c r="AW409" s="184"/>
      <c r="AX409" s="184"/>
      <c r="AY409" s="184"/>
      <c r="AZ409" s="184"/>
      <c r="BA409" s="184"/>
      <c r="BB409" s="184"/>
      <c r="BC409" s="184"/>
      <c r="BD409" s="184"/>
      <c r="BE409" s="184"/>
      <c r="BF409" s="184"/>
      <c r="BG409" s="184"/>
      <c r="BH409" s="184"/>
      <c r="BI409" s="184"/>
      <c r="BJ409" s="184"/>
      <c r="BK409" s="184"/>
      <c r="BL409" s="184"/>
      <c r="BM409" s="184"/>
      <c r="BN409" s="184"/>
      <c r="BO409" s="184"/>
      <c r="BP409" s="184"/>
      <c r="BQ409" s="184"/>
      <c r="BR409" s="184"/>
      <c r="BS409" s="184"/>
      <c r="BT409" s="184"/>
      <c r="BU409" s="184"/>
      <c r="BV409" s="184"/>
      <c r="BW409" s="184"/>
      <c r="BX409" s="184"/>
      <c r="BY409" s="184"/>
      <c r="BZ409" s="184"/>
      <c r="CA409" s="184"/>
      <c r="CB409" s="184"/>
      <c r="CC409" s="184"/>
      <c r="CD409" s="184"/>
      <c r="CE409" s="184"/>
      <c r="CF409" s="184"/>
      <c r="CG409" s="184"/>
      <c r="CH409" s="184"/>
      <c r="CI409" s="184"/>
      <c r="CJ409" s="184"/>
      <c r="CK409" s="184"/>
      <c r="CL409" s="184"/>
      <c r="CM409" s="184"/>
      <c r="CN409" s="184"/>
      <c r="CO409" s="184"/>
      <c r="CP409" s="184"/>
      <c r="CQ409" s="184"/>
      <c r="CR409" s="184"/>
      <c r="CS409" s="184"/>
      <c r="CT409" s="184"/>
      <c r="CU409" s="184"/>
      <c r="CV409" s="184"/>
      <c r="CW409" s="184"/>
      <c r="CX409" s="184"/>
      <c r="CY409" s="184"/>
      <c r="CZ409" s="184"/>
      <c r="DA409" s="184"/>
      <c r="DB409" s="184"/>
      <c r="DC409" s="184"/>
      <c r="DD409" s="184"/>
      <c r="DE409" s="184"/>
      <c r="DF409" s="184"/>
      <c r="DG409" s="184"/>
      <c r="DH409" s="184"/>
      <c r="DI409" s="184"/>
      <c r="DJ409" s="184"/>
      <c r="DK409" s="184"/>
      <c r="DL409" s="184"/>
      <c r="DM409" s="184"/>
      <c r="DN409" s="184"/>
      <c r="DO409" s="184"/>
      <c r="DP409" s="184"/>
      <c r="DQ409" s="184"/>
      <c r="DR409" s="184"/>
      <c r="DS409" s="184"/>
      <c r="DT409" s="184"/>
      <c r="DU409" s="184"/>
      <c r="DV409" s="184"/>
      <c r="DW409" s="184"/>
      <c r="DX409" s="184"/>
      <c r="DY409" s="184"/>
      <c r="DZ409" s="184"/>
      <c r="EA409" s="184"/>
      <c r="EB409" s="184"/>
      <c r="EC409" s="184"/>
    </row>
    <row r="410" spans="1:133" s="128" customFormat="1" ht="15.75">
      <c r="A410" s="151" t="s">
        <v>467</v>
      </c>
      <c r="B410" s="151"/>
      <c r="C410" s="152">
        <f>F407</f>
        <v>328.944</v>
      </c>
      <c r="D410" s="153" t="s">
        <v>538</v>
      </c>
      <c r="E410" s="154"/>
      <c r="F410" s="154"/>
      <c r="G410" s="154"/>
      <c r="H410" s="154"/>
      <c r="I410" s="154"/>
      <c r="J410" s="153"/>
      <c r="K410" s="152"/>
      <c r="L410" s="174"/>
      <c r="M410" s="175"/>
      <c r="N410" s="176"/>
      <c r="O410" s="176"/>
      <c r="P410" s="177"/>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c r="AS410" s="184"/>
      <c r="AT410" s="184"/>
      <c r="AU410" s="184"/>
      <c r="AV410" s="184"/>
      <c r="AW410" s="184"/>
      <c r="AX410" s="184"/>
      <c r="AY410" s="184"/>
      <c r="AZ410" s="184"/>
      <c r="BA410" s="184"/>
      <c r="BB410" s="184"/>
      <c r="BC410" s="184"/>
      <c r="BD410" s="184"/>
      <c r="BE410" s="184"/>
      <c r="BF410" s="184"/>
      <c r="BG410" s="184"/>
      <c r="BH410" s="184"/>
      <c r="BI410" s="184"/>
      <c r="BJ410" s="184"/>
      <c r="BK410" s="184"/>
      <c r="BL410" s="184"/>
      <c r="BM410" s="184"/>
      <c r="BN410" s="184"/>
      <c r="BO410" s="184"/>
      <c r="BP410" s="184"/>
      <c r="BQ410" s="184"/>
      <c r="BR410" s="184"/>
      <c r="BS410" s="184"/>
      <c r="BT410" s="184"/>
      <c r="BU410" s="184"/>
      <c r="BV410" s="184"/>
      <c r="BW410" s="184"/>
      <c r="BX410" s="184"/>
      <c r="BY410" s="184"/>
      <c r="BZ410" s="184"/>
      <c r="CA410" s="184"/>
      <c r="CB410" s="184"/>
      <c r="CC410" s="184"/>
      <c r="CD410" s="184"/>
      <c r="CE410" s="184"/>
      <c r="CF410" s="184"/>
      <c r="CG410" s="184"/>
      <c r="CH410" s="184"/>
      <c r="CI410" s="184"/>
      <c r="CJ410" s="184"/>
      <c r="CK410" s="184"/>
      <c r="CL410" s="184"/>
      <c r="CM410" s="184"/>
      <c r="CN410" s="184"/>
      <c r="CO410" s="184"/>
      <c r="CP410" s="184"/>
      <c r="CQ410" s="184"/>
      <c r="CR410" s="184"/>
      <c r="CS410" s="184"/>
      <c r="CT410" s="184"/>
      <c r="CU410" s="184"/>
      <c r="CV410" s="184"/>
      <c r="CW410" s="184"/>
      <c r="CX410" s="184"/>
      <c r="CY410" s="184"/>
      <c r="CZ410" s="184"/>
      <c r="DA410" s="184"/>
      <c r="DB410" s="184"/>
      <c r="DC410" s="184"/>
      <c r="DD410" s="184"/>
      <c r="DE410" s="184"/>
      <c r="DF410" s="184"/>
      <c r="DG410" s="184"/>
      <c r="DH410" s="184"/>
      <c r="DI410" s="184"/>
      <c r="DJ410" s="184"/>
      <c r="DK410" s="184"/>
      <c r="DL410" s="184"/>
      <c r="DM410" s="184"/>
      <c r="DN410" s="184"/>
      <c r="DO410" s="184"/>
      <c r="DP410" s="184"/>
      <c r="DQ410" s="184"/>
      <c r="DR410" s="184"/>
      <c r="DS410" s="184"/>
      <c r="DT410" s="184"/>
      <c r="DU410" s="184"/>
      <c r="DV410" s="184"/>
      <c r="DW410" s="184"/>
      <c r="DX410" s="184"/>
      <c r="DY410" s="184"/>
      <c r="DZ410" s="184"/>
      <c r="EA410" s="184"/>
      <c r="EB410" s="184"/>
      <c r="EC410" s="184"/>
    </row>
    <row r="411" spans="1:133" s="128" customFormat="1" ht="13.5">
      <c r="A411" s="141"/>
      <c r="B411" s="141"/>
      <c r="C411" s="141"/>
      <c r="D411" s="141"/>
      <c r="E411" s="141"/>
      <c r="F411" s="141"/>
      <c r="G411" s="141"/>
      <c r="H411" s="141"/>
      <c r="I411" s="141"/>
      <c r="J411" s="141"/>
      <c r="K411" s="141"/>
      <c r="L411" s="141"/>
      <c r="M411" s="141"/>
      <c r="N411" s="141"/>
      <c r="O411" s="141"/>
      <c r="P411" s="141"/>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c r="AS411" s="184"/>
      <c r="AT411" s="184"/>
      <c r="AU411" s="184"/>
      <c r="AV411" s="184"/>
      <c r="AW411" s="184"/>
      <c r="AX411" s="184"/>
      <c r="AY411" s="184"/>
      <c r="AZ411" s="184"/>
      <c r="BA411" s="184"/>
      <c r="BB411" s="184"/>
      <c r="BC411" s="184"/>
      <c r="BD411" s="184"/>
      <c r="BE411" s="184"/>
      <c r="BF411" s="184"/>
      <c r="BG411" s="184"/>
      <c r="BH411" s="184"/>
      <c r="BI411" s="184"/>
      <c r="BJ411" s="184"/>
      <c r="BK411" s="184"/>
      <c r="BL411" s="184"/>
      <c r="BM411" s="184"/>
      <c r="BN411" s="184"/>
      <c r="BO411" s="184"/>
      <c r="BP411" s="184"/>
      <c r="BQ411" s="184"/>
      <c r="BR411" s="184"/>
      <c r="BS411" s="184"/>
      <c r="BT411" s="184"/>
      <c r="BU411" s="184"/>
      <c r="BV411" s="184"/>
      <c r="BW411" s="184"/>
      <c r="BX411" s="184"/>
      <c r="BY411" s="184"/>
      <c r="BZ411" s="184"/>
      <c r="CA411" s="184"/>
      <c r="CB411" s="184"/>
      <c r="CC411" s="184"/>
      <c r="CD411" s="184"/>
      <c r="CE411" s="184"/>
      <c r="CF411" s="184"/>
      <c r="CG411" s="184"/>
      <c r="CH411" s="184"/>
      <c r="CI411" s="184"/>
      <c r="CJ411" s="184"/>
      <c r="CK411" s="184"/>
      <c r="CL411" s="184"/>
      <c r="CM411" s="184"/>
      <c r="CN411" s="184"/>
      <c r="CO411" s="184"/>
      <c r="CP411" s="184"/>
      <c r="CQ411" s="184"/>
      <c r="CR411" s="184"/>
      <c r="CS411" s="184"/>
      <c r="CT411" s="184"/>
      <c r="CU411" s="184"/>
      <c r="CV411" s="184"/>
      <c r="CW411" s="184"/>
      <c r="CX411" s="184"/>
      <c r="CY411" s="184"/>
      <c r="CZ411" s="184"/>
      <c r="DA411" s="184"/>
      <c r="DB411" s="184"/>
      <c r="DC411" s="184"/>
      <c r="DD411" s="184"/>
      <c r="DE411" s="184"/>
      <c r="DF411" s="184"/>
      <c r="DG411" s="184"/>
      <c r="DH411" s="184"/>
      <c r="DI411" s="184"/>
      <c r="DJ411" s="184"/>
      <c r="DK411" s="184"/>
      <c r="DL411" s="184"/>
      <c r="DM411" s="184"/>
      <c r="DN411" s="184"/>
      <c r="DO411" s="184"/>
      <c r="DP411" s="184"/>
      <c r="DQ411" s="184"/>
      <c r="DR411" s="184"/>
      <c r="DS411" s="184"/>
      <c r="DT411" s="184"/>
      <c r="DU411" s="184"/>
      <c r="DV411" s="184"/>
      <c r="DW411" s="184"/>
      <c r="DX411" s="184"/>
      <c r="DY411" s="184"/>
      <c r="DZ411" s="184"/>
      <c r="EA411" s="184"/>
      <c r="EB411" s="184"/>
      <c r="EC411" s="184"/>
    </row>
    <row r="412" spans="1:133" s="128" customFormat="1" ht="22.5" customHeight="1">
      <c r="A412" s="142" t="s">
        <v>130</v>
      </c>
      <c r="B412" s="142"/>
      <c r="C412" s="200" t="s">
        <v>539</v>
      </c>
      <c r="D412" s="200"/>
      <c r="E412" s="200"/>
      <c r="F412" s="200"/>
      <c r="G412" s="200"/>
      <c r="H412" s="200"/>
      <c r="I412" s="200"/>
      <c r="J412" s="200"/>
      <c r="K412" s="200"/>
      <c r="L412" s="200"/>
      <c r="M412" s="200"/>
      <c r="N412" s="200"/>
      <c r="O412" s="200"/>
      <c r="P412" s="200"/>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c r="AS412" s="184"/>
      <c r="AT412" s="184"/>
      <c r="AU412" s="184"/>
      <c r="AV412" s="184"/>
      <c r="AW412" s="184"/>
      <c r="AX412" s="184"/>
      <c r="AY412" s="184"/>
      <c r="AZ412" s="184"/>
      <c r="BA412" s="184"/>
      <c r="BB412" s="184"/>
      <c r="BC412" s="184"/>
      <c r="BD412" s="184"/>
      <c r="BE412" s="184"/>
      <c r="BF412" s="184"/>
      <c r="BG412" s="184"/>
      <c r="BH412" s="184"/>
      <c r="BI412" s="184"/>
      <c r="BJ412" s="184"/>
      <c r="BK412" s="184"/>
      <c r="BL412" s="184"/>
      <c r="BM412" s="184"/>
      <c r="BN412" s="184"/>
      <c r="BO412" s="184"/>
      <c r="BP412" s="184"/>
      <c r="BQ412" s="184"/>
      <c r="BR412" s="184"/>
      <c r="BS412" s="184"/>
      <c r="BT412" s="184"/>
      <c r="BU412" s="184"/>
      <c r="BV412" s="184"/>
      <c r="BW412" s="184"/>
      <c r="BX412" s="184"/>
      <c r="BY412" s="184"/>
      <c r="BZ412" s="184"/>
      <c r="CA412" s="184"/>
      <c r="CB412" s="184"/>
      <c r="CC412" s="184"/>
      <c r="CD412" s="184"/>
      <c r="CE412" s="184"/>
      <c r="CF412" s="184"/>
      <c r="CG412" s="184"/>
      <c r="CH412" s="184"/>
      <c r="CI412" s="184"/>
      <c r="CJ412" s="184"/>
      <c r="CK412" s="184"/>
      <c r="CL412" s="184"/>
      <c r="CM412" s="184"/>
      <c r="CN412" s="184"/>
      <c r="CO412" s="184"/>
      <c r="CP412" s="184"/>
      <c r="CQ412" s="184"/>
      <c r="CR412" s="184"/>
      <c r="CS412" s="184"/>
      <c r="CT412" s="184"/>
      <c r="CU412" s="184"/>
      <c r="CV412" s="184"/>
      <c r="CW412" s="184"/>
      <c r="CX412" s="184"/>
      <c r="CY412" s="184"/>
      <c r="CZ412" s="184"/>
      <c r="DA412" s="184"/>
      <c r="DB412" s="184"/>
      <c r="DC412" s="184"/>
      <c r="DD412" s="184"/>
      <c r="DE412" s="184"/>
      <c r="DF412" s="184"/>
      <c r="DG412" s="184"/>
      <c r="DH412" s="184"/>
      <c r="DI412" s="184"/>
      <c r="DJ412" s="184"/>
      <c r="DK412" s="184"/>
      <c r="DL412" s="184"/>
      <c r="DM412" s="184"/>
      <c r="DN412" s="184"/>
      <c r="DO412" s="184"/>
      <c r="DP412" s="184"/>
      <c r="DQ412" s="184"/>
      <c r="DR412" s="184"/>
      <c r="DS412" s="184"/>
      <c r="DT412" s="184"/>
      <c r="DU412" s="184"/>
      <c r="DV412" s="184"/>
      <c r="DW412" s="184"/>
      <c r="DX412" s="184"/>
      <c r="DY412" s="184"/>
      <c r="DZ412" s="184"/>
      <c r="EA412" s="184"/>
      <c r="EB412" s="184"/>
      <c r="EC412" s="184"/>
    </row>
    <row r="413" spans="1:133" s="128" customFormat="1" ht="12.75">
      <c r="A413" s="142"/>
      <c r="B413" s="142"/>
      <c r="C413" s="200"/>
      <c r="D413" s="200"/>
      <c r="E413" s="200"/>
      <c r="F413" s="200"/>
      <c r="G413" s="200"/>
      <c r="H413" s="200"/>
      <c r="I413" s="200"/>
      <c r="J413" s="200"/>
      <c r="K413" s="200"/>
      <c r="L413" s="200"/>
      <c r="M413" s="200"/>
      <c r="N413" s="200"/>
      <c r="O413" s="200"/>
      <c r="P413" s="200"/>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c r="AS413" s="184"/>
      <c r="AT413" s="184"/>
      <c r="AU413" s="184"/>
      <c r="AV413" s="184"/>
      <c r="AW413" s="184"/>
      <c r="AX413" s="184"/>
      <c r="AY413" s="184"/>
      <c r="AZ413" s="184"/>
      <c r="BA413" s="184"/>
      <c r="BB413" s="184"/>
      <c r="BC413" s="184"/>
      <c r="BD413" s="184"/>
      <c r="BE413" s="184"/>
      <c r="BF413" s="184"/>
      <c r="BG413" s="184"/>
      <c r="BH413" s="184"/>
      <c r="BI413" s="184"/>
      <c r="BJ413" s="184"/>
      <c r="BK413" s="184"/>
      <c r="BL413" s="184"/>
      <c r="BM413" s="184"/>
      <c r="BN413" s="184"/>
      <c r="BO413" s="184"/>
      <c r="BP413" s="184"/>
      <c r="BQ413" s="184"/>
      <c r="BR413" s="184"/>
      <c r="BS413" s="184"/>
      <c r="BT413" s="184"/>
      <c r="BU413" s="184"/>
      <c r="BV413" s="184"/>
      <c r="BW413" s="184"/>
      <c r="BX413" s="184"/>
      <c r="BY413" s="184"/>
      <c r="BZ413" s="184"/>
      <c r="CA413" s="184"/>
      <c r="CB413" s="184"/>
      <c r="CC413" s="184"/>
      <c r="CD413" s="184"/>
      <c r="CE413" s="184"/>
      <c r="CF413" s="184"/>
      <c r="CG413" s="184"/>
      <c r="CH413" s="184"/>
      <c r="CI413" s="184"/>
      <c r="CJ413" s="184"/>
      <c r="CK413" s="184"/>
      <c r="CL413" s="184"/>
      <c r="CM413" s="184"/>
      <c r="CN413" s="184"/>
      <c r="CO413" s="184"/>
      <c r="CP413" s="184"/>
      <c r="CQ413" s="184"/>
      <c r="CR413" s="184"/>
      <c r="CS413" s="184"/>
      <c r="CT413" s="184"/>
      <c r="CU413" s="184"/>
      <c r="CV413" s="184"/>
      <c r="CW413" s="184"/>
      <c r="CX413" s="184"/>
      <c r="CY413" s="184"/>
      <c r="CZ413" s="184"/>
      <c r="DA413" s="184"/>
      <c r="DB413" s="184"/>
      <c r="DC413" s="184"/>
      <c r="DD413" s="184"/>
      <c r="DE413" s="184"/>
      <c r="DF413" s="184"/>
      <c r="DG413" s="184"/>
      <c r="DH413" s="184"/>
      <c r="DI413" s="184"/>
      <c r="DJ413" s="184"/>
      <c r="DK413" s="184"/>
      <c r="DL413" s="184"/>
      <c r="DM413" s="184"/>
      <c r="DN413" s="184"/>
      <c r="DO413" s="184"/>
      <c r="DP413" s="184"/>
      <c r="DQ413" s="184"/>
      <c r="DR413" s="184"/>
      <c r="DS413" s="184"/>
      <c r="DT413" s="184"/>
      <c r="DU413" s="184"/>
      <c r="DV413" s="184"/>
      <c r="DW413" s="184"/>
      <c r="DX413" s="184"/>
      <c r="DY413" s="184"/>
      <c r="DZ413" s="184"/>
      <c r="EA413" s="184"/>
      <c r="EB413" s="184"/>
      <c r="EC413" s="184"/>
    </row>
    <row r="414" spans="1:133" s="128" customFormat="1" ht="12.75">
      <c r="A414" s="158" t="s">
        <v>469</v>
      </c>
      <c r="B414" s="158"/>
      <c r="C414" s="188" t="s">
        <v>540</v>
      </c>
      <c r="D414" s="188"/>
      <c r="E414" s="188"/>
      <c r="F414" s="188"/>
      <c r="G414" s="188"/>
      <c r="H414" s="188"/>
      <c r="I414" s="188"/>
      <c r="J414" s="188"/>
      <c r="K414" s="188"/>
      <c r="L414" s="188"/>
      <c r="M414" s="188"/>
      <c r="N414" s="188"/>
      <c r="O414" s="188"/>
      <c r="P414" s="188"/>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c r="AS414" s="184"/>
      <c r="AT414" s="184"/>
      <c r="AU414" s="184"/>
      <c r="AV414" s="184"/>
      <c r="AW414" s="184"/>
      <c r="AX414" s="184"/>
      <c r="AY414" s="184"/>
      <c r="AZ414" s="184"/>
      <c r="BA414" s="184"/>
      <c r="BB414" s="184"/>
      <c r="BC414" s="184"/>
      <c r="BD414" s="184"/>
      <c r="BE414" s="184"/>
      <c r="BF414" s="184"/>
      <c r="BG414" s="184"/>
      <c r="BH414" s="184"/>
      <c r="BI414" s="184"/>
      <c r="BJ414" s="184"/>
      <c r="BK414" s="184"/>
      <c r="BL414" s="184"/>
      <c r="BM414" s="184"/>
      <c r="BN414" s="184"/>
      <c r="BO414" s="184"/>
      <c r="BP414" s="184"/>
      <c r="BQ414" s="184"/>
      <c r="BR414" s="184"/>
      <c r="BS414" s="184"/>
      <c r="BT414" s="184"/>
      <c r="BU414" s="184"/>
      <c r="BV414" s="184"/>
      <c r="BW414" s="184"/>
      <c r="BX414" s="184"/>
      <c r="BY414" s="184"/>
      <c r="BZ414" s="184"/>
      <c r="CA414" s="184"/>
      <c r="CB414" s="184"/>
      <c r="CC414" s="184"/>
      <c r="CD414" s="184"/>
      <c r="CE414" s="184"/>
      <c r="CF414" s="184"/>
      <c r="CG414" s="184"/>
      <c r="CH414" s="184"/>
      <c r="CI414" s="184"/>
      <c r="CJ414" s="184"/>
      <c r="CK414" s="184"/>
      <c r="CL414" s="184"/>
      <c r="CM414" s="184"/>
      <c r="CN414" s="184"/>
      <c r="CO414" s="184"/>
      <c r="CP414" s="184"/>
      <c r="CQ414" s="184"/>
      <c r="CR414" s="184"/>
      <c r="CS414" s="184"/>
      <c r="CT414" s="184"/>
      <c r="CU414" s="184"/>
      <c r="CV414" s="184"/>
      <c r="CW414" s="184"/>
      <c r="CX414" s="184"/>
      <c r="CY414" s="184"/>
      <c r="CZ414" s="184"/>
      <c r="DA414" s="184"/>
      <c r="DB414" s="184"/>
      <c r="DC414" s="184"/>
      <c r="DD414" s="184"/>
      <c r="DE414" s="184"/>
      <c r="DF414" s="184"/>
      <c r="DG414" s="184"/>
      <c r="DH414" s="184"/>
      <c r="DI414" s="184"/>
      <c r="DJ414" s="184"/>
      <c r="DK414" s="184"/>
      <c r="DL414" s="184"/>
      <c r="DM414" s="184"/>
      <c r="DN414" s="184"/>
      <c r="DO414" s="184"/>
      <c r="DP414" s="184"/>
      <c r="DQ414" s="184"/>
      <c r="DR414" s="184"/>
      <c r="DS414" s="184"/>
      <c r="DT414" s="184"/>
      <c r="DU414" s="184"/>
      <c r="DV414" s="184"/>
      <c r="DW414" s="184"/>
      <c r="DX414" s="184"/>
      <c r="DY414" s="184"/>
      <c r="DZ414" s="184"/>
      <c r="EA414" s="184"/>
      <c r="EB414" s="184"/>
      <c r="EC414" s="184"/>
    </row>
    <row r="415" spans="1:133" s="128" customFormat="1" ht="12.75">
      <c r="A415" s="158"/>
      <c r="B415" s="158"/>
      <c r="C415" s="188"/>
      <c r="D415" s="188"/>
      <c r="E415" s="188"/>
      <c r="F415" s="188"/>
      <c r="G415" s="188"/>
      <c r="H415" s="188"/>
      <c r="I415" s="188"/>
      <c r="J415" s="188"/>
      <c r="K415" s="188"/>
      <c r="L415" s="188"/>
      <c r="M415" s="188"/>
      <c r="N415" s="188"/>
      <c r="O415" s="188"/>
      <c r="P415" s="188"/>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c r="AS415" s="184"/>
      <c r="AT415" s="184"/>
      <c r="AU415" s="184"/>
      <c r="AV415" s="184"/>
      <c r="AW415" s="184"/>
      <c r="AX415" s="184"/>
      <c r="AY415" s="184"/>
      <c r="AZ415" s="184"/>
      <c r="BA415" s="184"/>
      <c r="BB415" s="184"/>
      <c r="BC415" s="184"/>
      <c r="BD415" s="184"/>
      <c r="BE415" s="184"/>
      <c r="BF415" s="184"/>
      <c r="BG415" s="184"/>
      <c r="BH415" s="184"/>
      <c r="BI415" s="184"/>
      <c r="BJ415" s="184"/>
      <c r="BK415" s="184"/>
      <c r="BL415" s="184"/>
      <c r="BM415" s="184"/>
      <c r="BN415" s="184"/>
      <c r="BO415" s="184"/>
      <c r="BP415" s="184"/>
      <c r="BQ415" s="184"/>
      <c r="BR415" s="184"/>
      <c r="BS415" s="184"/>
      <c r="BT415" s="184"/>
      <c r="BU415" s="184"/>
      <c r="BV415" s="184"/>
      <c r="BW415" s="184"/>
      <c r="BX415" s="184"/>
      <c r="BY415" s="184"/>
      <c r="BZ415" s="184"/>
      <c r="CA415" s="184"/>
      <c r="CB415" s="184"/>
      <c r="CC415" s="184"/>
      <c r="CD415" s="184"/>
      <c r="CE415" s="184"/>
      <c r="CF415" s="184"/>
      <c r="CG415" s="184"/>
      <c r="CH415" s="184"/>
      <c r="CI415" s="184"/>
      <c r="CJ415" s="184"/>
      <c r="CK415" s="184"/>
      <c r="CL415" s="184"/>
      <c r="CM415" s="184"/>
      <c r="CN415" s="184"/>
      <c r="CO415" s="184"/>
      <c r="CP415" s="184"/>
      <c r="CQ415" s="184"/>
      <c r="CR415" s="184"/>
      <c r="CS415" s="184"/>
      <c r="CT415" s="184"/>
      <c r="CU415" s="184"/>
      <c r="CV415" s="184"/>
      <c r="CW415" s="184"/>
      <c r="CX415" s="184"/>
      <c r="CY415" s="184"/>
      <c r="CZ415" s="184"/>
      <c r="DA415" s="184"/>
      <c r="DB415" s="184"/>
      <c r="DC415" s="184"/>
      <c r="DD415" s="184"/>
      <c r="DE415" s="184"/>
      <c r="DF415" s="184"/>
      <c r="DG415" s="184"/>
      <c r="DH415" s="184"/>
      <c r="DI415" s="184"/>
      <c r="DJ415" s="184"/>
      <c r="DK415" s="184"/>
      <c r="DL415" s="184"/>
      <c r="DM415" s="184"/>
      <c r="DN415" s="184"/>
      <c r="DO415" s="184"/>
      <c r="DP415" s="184"/>
      <c r="DQ415" s="184"/>
      <c r="DR415" s="184"/>
      <c r="DS415" s="184"/>
      <c r="DT415" s="184"/>
      <c r="DU415" s="184"/>
      <c r="DV415" s="184"/>
      <c r="DW415" s="184"/>
      <c r="DX415" s="184"/>
      <c r="DY415" s="184"/>
      <c r="DZ415" s="184"/>
      <c r="EA415" s="184"/>
      <c r="EB415" s="184"/>
      <c r="EC415" s="184"/>
    </row>
    <row r="416" spans="1:133" s="128" customFormat="1" ht="15">
      <c r="A416" s="160" t="s">
        <v>522</v>
      </c>
      <c r="B416" s="160"/>
      <c r="C416" s="160"/>
      <c r="D416" s="160"/>
      <c r="E416" s="160"/>
      <c r="F416" s="148">
        <v>89</v>
      </c>
      <c r="G416" s="149" t="s">
        <v>471</v>
      </c>
      <c r="H416" s="199"/>
      <c r="I416" s="199"/>
      <c r="J416" s="199"/>
      <c r="K416" s="199"/>
      <c r="L416" s="199"/>
      <c r="M416" s="199"/>
      <c r="N416" s="199"/>
      <c r="O416" s="199"/>
      <c r="P416" s="199"/>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c r="AS416" s="184"/>
      <c r="AT416" s="184"/>
      <c r="AU416" s="184"/>
      <c r="AV416" s="184"/>
      <c r="AW416" s="184"/>
      <c r="AX416" s="184"/>
      <c r="AY416" s="184"/>
      <c r="AZ416" s="184"/>
      <c r="BA416" s="184"/>
      <c r="BB416" s="184"/>
      <c r="BC416" s="184"/>
      <c r="BD416" s="184"/>
      <c r="BE416" s="184"/>
      <c r="BF416" s="184"/>
      <c r="BG416" s="184"/>
      <c r="BH416" s="184"/>
      <c r="BI416" s="184"/>
      <c r="BJ416" s="184"/>
      <c r="BK416" s="184"/>
      <c r="BL416" s="184"/>
      <c r="BM416" s="184"/>
      <c r="BN416" s="184"/>
      <c r="BO416" s="184"/>
      <c r="BP416" s="184"/>
      <c r="BQ416" s="184"/>
      <c r="BR416" s="184"/>
      <c r="BS416" s="184"/>
      <c r="BT416" s="184"/>
      <c r="BU416" s="184"/>
      <c r="BV416" s="184"/>
      <c r="BW416" s="184"/>
      <c r="BX416" s="184"/>
      <c r="BY416" s="184"/>
      <c r="BZ416" s="184"/>
      <c r="CA416" s="184"/>
      <c r="CB416" s="184"/>
      <c r="CC416" s="184"/>
      <c r="CD416" s="184"/>
      <c r="CE416" s="184"/>
      <c r="CF416" s="184"/>
      <c r="CG416" s="184"/>
      <c r="CH416" s="184"/>
      <c r="CI416" s="184"/>
      <c r="CJ416" s="184"/>
      <c r="CK416" s="184"/>
      <c r="CL416" s="184"/>
      <c r="CM416" s="184"/>
      <c r="CN416" s="184"/>
      <c r="CO416" s="184"/>
      <c r="CP416" s="184"/>
      <c r="CQ416" s="184"/>
      <c r="CR416" s="184"/>
      <c r="CS416" s="184"/>
      <c r="CT416" s="184"/>
      <c r="CU416" s="184"/>
      <c r="CV416" s="184"/>
      <c r="CW416" s="184"/>
      <c r="CX416" s="184"/>
      <c r="CY416" s="184"/>
      <c r="CZ416" s="184"/>
      <c r="DA416" s="184"/>
      <c r="DB416" s="184"/>
      <c r="DC416" s="184"/>
      <c r="DD416" s="184"/>
      <c r="DE416" s="184"/>
      <c r="DF416" s="184"/>
      <c r="DG416" s="184"/>
      <c r="DH416" s="184"/>
      <c r="DI416" s="184"/>
      <c r="DJ416" s="184"/>
      <c r="DK416" s="184"/>
      <c r="DL416" s="184"/>
      <c r="DM416" s="184"/>
      <c r="DN416" s="184"/>
      <c r="DO416" s="184"/>
      <c r="DP416" s="184"/>
      <c r="DQ416" s="184"/>
      <c r="DR416" s="184"/>
      <c r="DS416" s="184"/>
      <c r="DT416" s="184"/>
      <c r="DU416" s="184"/>
      <c r="DV416" s="184"/>
      <c r="DW416" s="184"/>
      <c r="DX416" s="184"/>
      <c r="DY416" s="184"/>
      <c r="DZ416" s="184"/>
      <c r="EA416" s="184"/>
      <c r="EB416" s="184"/>
      <c r="EC416" s="184"/>
    </row>
    <row r="417" spans="1:133" s="128" customFormat="1" ht="15">
      <c r="A417" s="160" t="s">
        <v>523</v>
      </c>
      <c r="B417" s="160"/>
      <c r="C417" s="160"/>
      <c r="D417" s="160"/>
      <c r="E417" s="160"/>
      <c r="F417" s="148">
        <v>0.2</v>
      </c>
      <c r="G417" s="149" t="s">
        <v>471</v>
      </c>
      <c r="H417" s="199"/>
      <c r="I417" s="199"/>
      <c r="J417" s="199"/>
      <c r="K417" s="199"/>
      <c r="L417" s="199"/>
      <c r="M417" s="199"/>
      <c r="N417" s="199"/>
      <c r="O417" s="199"/>
      <c r="P417" s="199"/>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c r="AS417" s="184"/>
      <c r="AT417" s="184"/>
      <c r="AU417" s="184"/>
      <c r="AV417" s="184"/>
      <c r="AW417" s="184"/>
      <c r="AX417" s="184"/>
      <c r="AY417" s="184"/>
      <c r="AZ417" s="184"/>
      <c r="BA417" s="184"/>
      <c r="BB417" s="184"/>
      <c r="BC417" s="184"/>
      <c r="BD417" s="184"/>
      <c r="BE417" s="184"/>
      <c r="BF417" s="184"/>
      <c r="BG417" s="184"/>
      <c r="BH417" s="184"/>
      <c r="BI417" s="184"/>
      <c r="BJ417" s="184"/>
      <c r="BK417" s="184"/>
      <c r="BL417" s="184"/>
      <c r="BM417" s="184"/>
      <c r="BN417" s="184"/>
      <c r="BO417" s="184"/>
      <c r="BP417" s="184"/>
      <c r="BQ417" s="184"/>
      <c r="BR417" s="184"/>
      <c r="BS417" s="184"/>
      <c r="BT417" s="184"/>
      <c r="BU417" s="184"/>
      <c r="BV417" s="184"/>
      <c r="BW417" s="184"/>
      <c r="BX417" s="184"/>
      <c r="BY417" s="184"/>
      <c r="BZ417" s="184"/>
      <c r="CA417" s="184"/>
      <c r="CB417" s="184"/>
      <c r="CC417" s="184"/>
      <c r="CD417" s="184"/>
      <c r="CE417" s="184"/>
      <c r="CF417" s="184"/>
      <c r="CG417" s="184"/>
      <c r="CH417" s="184"/>
      <c r="CI417" s="184"/>
      <c r="CJ417" s="184"/>
      <c r="CK417" s="184"/>
      <c r="CL417" s="184"/>
      <c r="CM417" s="184"/>
      <c r="CN417" s="184"/>
      <c r="CO417" s="184"/>
      <c r="CP417" s="184"/>
      <c r="CQ417" s="184"/>
      <c r="CR417" s="184"/>
      <c r="CS417" s="184"/>
      <c r="CT417" s="184"/>
      <c r="CU417" s="184"/>
      <c r="CV417" s="184"/>
      <c r="CW417" s="184"/>
      <c r="CX417" s="184"/>
      <c r="CY417" s="184"/>
      <c r="CZ417" s="184"/>
      <c r="DA417" s="184"/>
      <c r="DB417" s="184"/>
      <c r="DC417" s="184"/>
      <c r="DD417" s="184"/>
      <c r="DE417" s="184"/>
      <c r="DF417" s="184"/>
      <c r="DG417" s="184"/>
      <c r="DH417" s="184"/>
      <c r="DI417" s="184"/>
      <c r="DJ417" s="184"/>
      <c r="DK417" s="184"/>
      <c r="DL417" s="184"/>
      <c r="DM417" s="184"/>
      <c r="DN417" s="184"/>
      <c r="DO417" s="184"/>
      <c r="DP417" s="184"/>
      <c r="DQ417" s="184"/>
      <c r="DR417" s="184"/>
      <c r="DS417" s="184"/>
      <c r="DT417" s="184"/>
      <c r="DU417" s="184"/>
      <c r="DV417" s="184"/>
      <c r="DW417" s="184"/>
      <c r="DX417" s="184"/>
      <c r="DY417" s="184"/>
      <c r="DZ417" s="184"/>
      <c r="EA417" s="184"/>
      <c r="EB417" s="184"/>
      <c r="EC417" s="184"/>
    </row>
    <row r="418" spans="1:133" s="128" customFormat="1" ht="15">
      <c r="A418" s="160" t="s">
        <v>490</v>
      </c>
      <c r="B418" s="160"/>
      <c r="C418" s="160"/>
      <c r="D418" s="160"/>
      <c r="E418" s="160"/>
      <c r="F418" s="148">
        <v>0.8</v>
      </c>
      <c r="G418" s="149" t="s">
        <v>471</v>
      </c>
      <c r="H418" s="199"/>
      <c r="I418" s="199"/>
      <c r="J418" s="199"/>
      <c r="K418" s="199"/>
      <c r="L418" s="199"/>
      <c r="M418" s="199"/>
      <c r="N418" s="199"/>
      <c r="O418" s="199"/>
      <c r="P418" s="199"/>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c r="AS418" s="184"/>
      <c r="AT418" s="184"/>
      <c r="AU418" s="184"/>
      <c r="AV418" s="184"/>
      <c r="AW418" s="184"/>
      <c r="AX418" s="184"/>
      <c r="AY418" s="184"/>
      <c r="AZ418" s="184"/>
      <c r="BA418" s="184"/>
      <c r="BB418" s="184"/>
      <c r="BC418" s="184"/>
      <c r="BD418" s="184"/>
      <c r="BE418" s="184"/>
      <c r="BF418" s="184"/>
      <c r="BG418" s="184"/>
      <c r="BH418" s="184"/>
      <c r="BI418" s="184"/>
      <c r="BJ418" s="184"/>
      <c r="BK418" s="184"/>
      <c r="BL418" s="184"/>
      <c r="BM418" s="184"/>
      <c r="BN418" s="184"/>
      <c r="BO418" s="184"/>
      <c r="BP418" s="184"/>
      <c r="BQ418" s="184"/>
      <c r="BR418" s="184"/>
      <c r="BS418" s="184"/>
      <c r="BT418" s="184"/>
      <c r="BU418" s="184"/>
      <c r="BV418" s="184"/>
      <c r="BW418" s="184"/>
      <c r="BX418" s="184"/>
      <c r="BY418" s="184"/>
      <c r="BZ418" s="184"/>
      <c r="CA418" s="184"/>
      <c r="CB418" s="184"/>
      <c r="CC418" s="184"/>
      <c r="CD418" s="184"/>
      <c r="CE418" s="184"/>
      <c r="CF418" s="184"/>
      <c r="CG418" s="184"/>
      <c r="CH418" s="184"/>
      <c r="CI418" s="184"/>
      <c r="CJ418" s="184"/>
      <c r="CK418" s="184"/>
      <c r="CL418" s="184"/>
      <c r="CM418" s="184"/>
      <c r="CN418" s="184"/>
      <c r="CO418" s="184"/>
      <c r="CP418" s="184"/>
      <c r="CQ418" s="184"/>
      <c r="CR418" s="184"/>
      <c r="CS418" s="184"/>
      <c r="CT418" s="184"/>
      <c r="CU418" s="184"/>
      <c r="CV418" s="184"/>
      <c r="CW418" s="184"/>
      <c r="CX418" s="184"/>
      <c r="CY418" s="184"/>
      <c r="CZ418" s="184"/>
      <c r="DA418" s="184"/>
      <c r="DB418" s="184"/>
      <c r="DC418" s="184"/>
      <c r="DD418" s="184"/>
      <c r="DE418" s="184"/>
      <c r="DF418" s="184"/>
      <c r="DG418" s="184"/>
      <c r="DH418" s="184"/>
      <c r="DI418" s="184"/>
      <c r="DJ418" s="184"/>
      <c r="DK418" s="184"/>
      <c r="DL418" s="184"/>
      <c r="DM418" s="184"/>
      <c r="DN418" s="184"/>
      <c r="DO418" s="184"/>
      <c r="DP418" s="184"/>
      <c r="DQ418" s="184"/>
      <c r="DR418" s="184"/>
      <c r="DS418" s="184"/>
      <c r="DT418" s="184"/>
      <c r="DU418" s="184"/>
      <c r="DV418" s="184"/>
      <c r="DW418" s="184"/>
      <c r="DX418" s="184"/>
      <c r="DY418" s="184"/>
      <c r="DZ418" s="184"/>
      <c r="EA418" s="184"/>
      <c r="EB418" s="184"/>
      <c r="EC418" s="184"/>
    </row>
    <row r="419" spans="1:133" s="128" customFormat="1" ht="15">
      <c r="A419" s="160" t="s">
        <v>533</v>
      </c>
      <c r="B419" s="160"/>
      <c r="C419" s="160"/>
      <c r="D419" s="160"/>
      <c r="E419" s="160"/>
      <c r="F419" s="148">
        <v>2</v>
      </c>
      <c r="G419" s="149" t="s">
        <v>477</v>
      </c>
      <c r="H419" s="199"/>
      <c r="I419" s="199"/>
      <c r="J419" s="199"/>
      <c r="K419" s="199"/>
      <c r="L419" s="199"/>
      <c r="M419" s="199"/>
      <c r="N419" s="199"/>
      <c r="O419" s="199"/>
      <c r="P419" s="199"/>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c r="AS419" s="184"/>
      <c r="AT419" s="184"/>
      <c r="AU419" s="184"/>
      <c r="AV419" s="184"/>
      <c r="AW419" s="184"/>
      <c r="AX419" s="184"/>
      <c r="AY419" s="184"/>
      <c r="AZ419" s="184"/>
      <c r="BA419" s="184"/>
      <c r="BB419" s="184"/>
      <c r="BC419" s="184"/>
      <c r="BD419" s="184"/>
      <c r="BE419" s="184"/>
      <c r="BF419" s="184"/>
      <c r="BG419" s="184"/>
      <c r="BH419" s="184"/>
      <c r="BI419" s="184"/>
      <c r="BJ419" s="184"/>
      <c r="BK419" s="184"/>
      <c r="BL419" s="184"/>
      <c r="BM419" s="184"/>
      <c r="BN419" s="184"/>
      <c r="BO419" s="184"/>
      <c r="BP419" s="184"/>
      <c r="BQ419" s="184"/>
      <c r="BR419" s="184"/>
      <c r="BS419" s="184"/>
      <c r="BT419" s="184"/>
      <c r="BU419" s="184"/>
      <c r="BV419" s="184"/>
      <c r="BW419" s="184"/>
      <c r="BX419" s="184"/>
      <c r="BY419" s="184"/>
      <c r="BZ419" s="184"/>
      <c r="CA419" s="184"/>
      <c r="CB419" s="184"/>
      <c r="CC419" s="184"/>
      <c r="CD419" s="184"/>
      <c r="CE419" s="184"/>
      <c r="CF419" s="184"/>
      <c r="CG419" s="184"/>
      <c r="CH419" s="184"/>
      <c r="CI419" s="184"/>
      <c r="CJ419" s="184"/>
      <c r="CK419" s="184"/>
      <c r="CL419" s="184"/>
      <c r="CM419" s="184"/>
      <c r="CN419" s="184"/>
      <c r="CO419" s="184"/>
      <c r="CP419" s="184"/>
      <c r="CQ419" s="184"/>
      <c r="CR419" s="184"/>
      <c r="CS419" s="184"/>
      <c r="CT419" s="184"/>
      <c r="CU419" s="184"/>
      <c r="CV419" s="184"/>
      <c r="CW419" s="184"/>
      <c r="CX419" s="184"/>
      <c r="CY419" s="184"/>
      <c r="CZ419" s="184"/>
      <c r="DA419" s="184"/>
      <c r="DB419" s="184"/>
      <c r="DC419" s="184"/>
      <c r="DD419" s="184"/>
      <c r="DE419" s="184"/>
      <c r="DF419" s="184"/>
      <c r="DG419" s="184"/>
      <c r="DH419" s="184"/>
      <c r="DI419" s="184"/>
      <c r="DJ419" s="184"/>
      <c r="DK419" s="184"/>
      <c r="DL419" s="184"/>
      <c r="DM419" s="184"/>
      <c r="DN419" s="184"/>
      <c r="DO419" s="184"/>
      <c r="DP419" s="184"/>
      <c r="DQ419" s="184"/>
      <c r="DR419" s="184"/>
      <c r="DS419" s="184"/>
      <c r="DT419" s="184"/>
      <c r="DU419" s="184"/>
      <c r="DV419" s="184"/>
      <c r="DW419" s="184"/>
      <c r="DX419" s="184"/>
      <c r="DY419" s="184"/>
      <c r="DZ419" s="184"/>
      <c r="EA419" s="184"/>
      <c r="EB419" s="184"/>
      <c r="EC419" s="184"/>
    </row>
    <row r="420" spans="1:133" s="128" customFormat="1" ht="12.75">
      <c r="A420" s="165"/>
      <c r="B420" s="165"/>
      <c r="C420" s="165"/>
      <c r="D420" s="165"/>
      <c r="E420" s="165"/>
      <c r="F420" s="165"/>
      <c r="G420" s="165"/>
      <c r="H420" s="165"/>
      <c r="I420" s="165"/>
      <c r="J420" s="165"/>
      <c r="K420" s="165"/>
      <c r="L420" s="165"/>
      <c r="M420" s="165"/>
      <c r="N420" s="165"/>
      <c r="O420" s="165"/>
      <c r="P420" s="165"/>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c r="AS420" s="184"/>
      <c r="AT420" s="184"/>
      <c r="AU420" s="184"/>
      <c r="AV420" s="184"/>
      <c r="AW420" s="184"/>
      <c r="AX420" s="184"/>
      <c r="AY420" s="184"/>
      <c r="AZ420" s="184"/>
      <c r="BA420" s="184"/>
      <c r="BB420" s="184"/>
      <c r="BC420" s="184"/>
      <c r="BD420" s="184"/>
      <c r="BE420" s="184"/>
      <c r="BF420" s="184"/>
      <c r="BG420" s="184"/>
      <c r="BH420" s="184"/>
      <c r="BI420" s="184"/>
      <c r="BJ420" s="184"/>
      <c r="BK420" s="184"/>
      <c r="BL420" s="184"/>
      <c r="BM420" s="184"/>
      <c r="BN420" s="184"/>
      <c r="BO420" s="184"/>
      <c r="BP420" s="184"/>
      <c r="BQ420" s="184"/>
      <c r="BR420" s="184"/>
      <c r="BS420" s="184"/>
      <c r="BT420" s="184"/>
      <c r="BU420" s="184"/>
      <c r="BV420" s="184"/>
      <c r="BW420" s="184"/>
      <c r="BX420" s="184"/>
      <c r="BY420" s="184"/>
      <c r="BZ420" s="184"/>
      <c r="CA420" s="184"/>
      <c r="CB420" s="184"/>
      <c r="CC420" s="184"/>
      <c r="CD420" s="184"/>
      <c r="CE420" s="184"/>
      <c r="CF420" s="184"/>
      <c r="CG420" s="184"/>
      <c r="CH420" s="184"/>
      <c r="CI420" s="184"/>
      <c r="CJ420" s="184"/>
      <c r="CK420" s="184"/>
      <c r="CL420" s="184"/>
      <c r="CM420" s="184"/>
      <c r="CN420" s="184"/>
      <c r="CO420" s="184"/>
      <c r="CP420" s="184"/>
      <c r="CQ420" s="184"/>
      <c r="CR420" s="184"/>
      <c r="CS420" s="184"/>
      <c r="CT420" s="184"/>
      <c r="CU420" s="184"/>
      <c r="CV420" s="184"/>
      <c r="CW420" s="184"/>
      <c r="CX420" s="184"/>
      <c r="CY420" s="184"/>
      <c r="CZ420" s="184"/>
      <c r="DA420" s="184"/>
      <c r="DB420" s="184"/>
      <c r="DC420" s="184"/>
      <c r="DD420" s="184"/>
      <c r="DE420" s="184"/>
      <c r="DF420" s="184"/>
      <c r="DG420" s="184"/>
      <c r="DH420" s="184"/>
      <c r="DI420" s="184"/>
      <c r="DJ420" s="184"/>
      <c r="DK420" s="184"/>
      <c r="DL420" s="184"/>
      <c r="DM420" s="184"/>
      <c r="DN420" s="184"/>
      <c r="DO420" s="184"/>
      <c r="DP420" s="184"/>
      <c r="DQ420" s="184"/>
      <c r="DR420" s="184"/>
      <c r="DS420" s="184"/>
      <c r="DT420" s="184"/>
      <c r="DU420" s="184"/>
      <c r="DV420" s="184"/>
      <c r="DW420" s="184"/>
      <c r="DX420" s="184"/>
      <c r="DY420" s="184"/>
      <c r="DZ420" s="184"/>
      <c r="EA420" s="184"/>
      <c r="EB420" s="184"/>
      <c r="EC420" s="184"/>
    </row>
    <row r="421" spans="1:133" s="128" customFormat="1" ht="15">
      <c r="A421" s="206" t="s">
        <v>515</v>
      </c>
      <c r="B421" s="206"/>
      <c r="C421" s="206"/>
      <c r="D421" s="206"/>
      <c r="E421" s="206"/>
      <c r="F421" s="207">
        <f>F416*F417*F418*F419</f>
        <v>28.48</v>
      </c>
      <c r="G421" s="208" t="s">
        <v>499</v>
      </c>
      <c r="H421" s="199"/>
      <c r="I421" s="199"/>
      <c r="J421" s="199"/>
      <c r="K421" s="199"/>
      <c r="L421" s="199"/>
      <c r="M421" s="199"/>
      <c r="N421" s="199"/>
      <c r="O421" s="199"/>
      <c r="P421" s="199"/>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c r="AS421" s="184"/>
      <c r="AT421" s="184"/>
      <c r="AU421" s="184"/>
      <c r="AV421" s="184"/>
      <c r="AW421" s="184"/>
      <c r="AX421" s="184"/>
      <c r="AY421" s="184"/>
      <c r="AZ421" s="184"/>
      <c r="BA421" s="184"/>
      <c r="BB421" s="184"/>
      <c r="BC421" s="184"/>
      <c r="BD421" s="184"/>
      <c r="BE421" s="184"/>
      <c r="BF421" s="184"/>
      <c r="BG421" s="184"/>
      <c r="BH421" s="184"/>
      <c r="BI421" s="184"/>
      <c r="BJ421" s="184"/>
      <c r="BK421" s="184"/>
      <c r="BL421" s="184"/>
      <c r="BM421" s="184"/>
      <c r="BN421" s="184"/>
      <c r="BO421" s="184"/>
      <c r="BP421" s="184"/>
      <c r="BQ421" s="184"/>
      <c r="BR421" s="184"/>
      <c r="BS421" s="184"/>
      <c r="BT421" s="184"/>
      <c r="BU421" s="184"/>
      <c r="BV421" s="184"/>
      <c r="BW421" s="184"/>
      <c r="BX421" s="184"/>
      <c r="BY421" s="184"/>
      <c r="BZ421" s="184"/>
      <c r="CA421" s="184"/>
      <c r="CB421" s="184"/>
      <c r="CC421" s="184"/>
      <c r="CD421" s="184"/>
      <c r="CE421" s="184"/>
      <c r="CF421" s="184"/>
      <c r="CG421" s="184"/>
      <c r="CH421" s="184"/>
      <c r="CI421" s="184"/>
      <c r="CJ421" s="184"/>
      <c r="CK421" s="184"/>
      <c r="CL421" s="184"/>
      <c r="CM421" s="184"/>
      <c r="CN421" s="184"/>
      <c r="CO421" s="184"/>
      <c r="CP421" s="184"/>
      <c r="CQ421" s="184"/>
      <c r="CR421" s="184"/>
      <c r="CS421" s="184"/>
      <c r="CT421" s="184"/>
      <c r="CU421" s="184"/>
      <c r="CV421" s="184"/>
      <c r="CW421" s="184"/>
      <c r="CX421" s="184"/>
      <c r="CY421" s="184"/>
      <c r="CZ421" s="184"/>
      <c r="DA421" s="184"/>
      <c r="DB421" s="184"/>
      <c r="DC421" s="184"/>
      <c r="DD421" s="184"/>
      <c r="DE421" s="184"/>
      <c r="DF421" s="184"/>
      <c r="DG421" s="184"/>
      <c r="DH421" s="184"/>
      <c r="DI421" s="184"/>
      <c r="DJ421" s="184"/>
      <c r="DK421" s="184"/>
      <c r="DL421" s="184"/>
      <c r="DM421" s="184"/>
      <c r="DN421" s="184"/>
      <c r="DO421" s="184"/>
      <c r="DP421" s="184"/>
      <c r="DQ421" s="184"/>
      <c r="DR421" s="184"/>
      <c r="DS421" s="184"/>
      <c r="DT421" s="184"/>
      <c r="DU421" s="184"/>
      <c r="DV421" s="184"/>
      <c r="DW421" s="184"/>
      <c r="DX421" s="184"/>
      <c r="DY421" s="184"/>
      <c r="DZ421" s="184"/>
      <c r="EA421" s="184"/>
      <c r="EB421" s="184"/>
      <c r="EC421" s="184"/>
    </row>
    <row r="422" spans="1:133" s="128" customFormat="1" ht="12.75">
      <c r="A422" s="165"/>
      <c r="B422" s="165"/>
      <c r="C422" s="165"/>
      <c r="D422" s="165"/>
      <c r="E422" s="165"/>
      <c r="F422" s="165"/>
      <c r="G422" s="165"/>
      <c r="H422" s="165"/>
      <c r="I422" s="165"/>
      <c r="J422" s="165"/>
      <c r="K422" s="165"/>
      <c r="L422" s="165"/>
      <c r="M422" s="165"/>
      <c r="N422" s="165"/>
      <c r="O422" s="165"/>
      <c r="P422" s="165"/>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c r="AS422" s="184"/>
      <c r="AT422" s="184"/>
      <c r="AU422" s="184"/>
      <c r="AV422" s="184"/>
      <c r="AW422" s="184"/>
      <c r="AX422" s="184"/>
      <c r="AY422" s="184"/>
      <c r="AZ422" s="184"/>
      <c r="BA422" s="184"/>
      <c r="BB422" s="184"/>
      <c r="BC422" s="184"/>
      <c r="BD422" s="184"/>
      <c r="BE422" s="184"/>
      <c r="BF422" s="184"/>
      <c r="BG422" s="184"/>
      <c r="BH422" s="184"/>
      <c r="BI422" s="184"/>
      <c r="BJ422" s="184"/>
      <c r="BK422" s="184"/>
      <c r="BL422" s="184"/>
      <c r="BM422" s="184"/>
      <c r="BN422" s="184"/>
      <c r="BO422" s="184"/>
      <c r="BP422" s="184"/>
      <c r="BQ422" s="184"/>
      <c r="BR422" s="184"/>
      <c r="BS422" s="184"/>
      <c r="BT422" s="184"/>
      <c r="BU422" s="184"/>
      <c r="BV422" s="184"/>
      <c r="BW422" s="184"/>
      <c r="BX422" s="184"/>
      <c r="BY422" s="184"/>
      <c r="BZ422" s="184"/>
      <c r="CA422" s="184"/>
      <c r="CB422" s="184"/>
      <c r="CC422" s="184"/>
      <c r="CD422" s="184"/>
      <c r="CE422" s="184"/>
      <c r="CF422" s="184"/>
      <c r="CG422" s="184"/>
      <c r="CH422" s="184"/>
      <c r="CI422" s="184"/>
      <c r="CJ422" s="184"/>
      <c r="CK422" s="184"/>
      <c r="CL422" s="184"/>
      <c r="CM422" s="184"/>
      <c r="CN422" s="184"/>
      <c r="CO422" s="184"/>
      <c r="CP422" s="184"/>
      <c r="CQ422" s="184"/>
      <c r="CR422" s="184"/>
      <c r="CS422" s="184"/>
      <c r="CT422" s="184"/>
      <c r="CU422" s="184"/>
      <c r="CV422" s="184"/>
      <c r="CW422" s="184"/>
      <c r="CX422" s="184"/>
      <c r="CY422" s="184"/>
      <c r="CZ422" s="184"/>
      <c r="DA422" s="184"/>
      <c r="DB422" s="184"/>
      <c r="DC422" s="184"/>
      <c r="DD422" s="184"/>
      <c r="DE422" s="184"/>
      <c r="DF422" s="184"/>
      <c r="DG422" s="184"/>
      <c r="DH422" s="184"/>
      <c r="DI422" s="184"/>
      <c r="DJ422" s="184"/>
      <c r="DK422" s="184"/>
      <c r="DL422" s="184"/>
      <c r="DM422" s="184"/>
      <c r="DN422" s="184"/>
      <c r="DO422" s="184"/>
      <c r="DP422" s="184"/>
      <c r="DQ422" s="184"/>
      <c r="DR422" s="184"/>
      <c r="DS422" s="184"/>
      <c r="DT422" s="184"/>
      <c r="DU422" s="184"/>
      <c r="DV422" s="184"/>
      <c r="DW422" s="184"/>
      <c r="DX422" s="184"/>
      <c r="DY422" s="184"/>
      <c r="DZ422" s="184"/>
      <c r="EA422" s="184"/>
      <c r="EB422" s="184"/>
      <c r="EC422" s="184"/>
    </row>
    <row r="423" spans="1:133" s="128" customFormat="1" ht="15.75">
      <c r="A423" s="151" t="s">
        <v>467</v>
      </c>
      <c r="B423" s="151"/>
      <c r="C423" s="152">
        <f>F421</f>
        <v>28.48</v>
      </c>
      <c r="D423" s="153" t="s">
        <v>499</v>
      </c>
      <c r="E423" s="154"/>
      <c r="F423" s="154"/>
      <c r="G423" s="154"/>
      <c r="H423" s="154"/>
      <c r="I423" s="154"/>
      <c r="J423" s="153"/>
      <c r="K423" s="152"/>
      <c r="L423" s="174"/>
      <c r="M423" s="175"/>
      <c r="N423" s="176"/>
      <c r="O423" s="176"/>
      <c r="P423" s="177"/>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c r="AS423" s="184"/>
      <c r="AT423" s="184"/>
      <c r="AU423" s="184"/>
      <c r="AV423" s="184"/>
      <c r="AW423" s="184"/>
      <c r="AX423" s="184"/>
      <c r="AY423" s="184"/>
      <c r="AZ423" s="184"/>
      <c r="BA423" s="184"/>
      <c r="BB423" s="184"/>
      <c r="BC423" s="184"/>
      <c r="BD423" s="184"/>
      <c r="BE423" s="184"/>
      <c r="BF423" s="184"/>
      <c r="BG423" s="184"/>
      <c r="BH423" s="184"/>
      <c r="BI423" s="184"/>
      <c r="BJ423" s="184"/>
      <c r="BK423" s="184"/>
      <c r="BL423" s="184"/>
      <c r="BM423" s="184"/>
      <c r="BN423" s="184"/>
      <c r="BO423" s="184"/>
      <c r="BP423" s="184"/>
      <c r="BQ423" s="184"/>
      <c r="BR423" s="184"/>
      <c r="BS423" s="184"/>
      <c r="BT423" s="184"/>
      <c r="BU423" s="184"/>
      <c r="BV423" s="184"/>
      <c r="BW423" s="184"/>
      <c r="BX423" s="184"/>
      <c r="BY423" s="184"/>
      <c r="BZ423" s="184"/>
      <c r="CA423" s="184"/>
      <c r="CB423" s="184"/>
      <c r="CC423" s="184"/>
      <c r="CD423" s="184"/>
      <c r="CE423" s="184"/>
      <c r="CF423" s="184"/>
      <c r="CG423" s="184"/>
      <c r="CH423" s="184"/>
      <c r="CI423" s="184"/>
      <c r="CJ423" s="184"/>
      <c r="CK423" s="184"/>
      <c r="CL423" s="184"/>
      <c r="CM423" s="184"/>
      <c r="CN423" s="184"/>
      <c r="CO423" s="184"/>
      <c r="CP423" s="184"/>
      <c r="CQ423" s="184"/>
      <c r="CR423" s="184"/>
      <c r="CS423" s="184"/>
      <c r="CT423" s="184"/>
      <c r="CU423" s="184"/>
      <c r="CV423" s="184"/>
      <c r="CW423" s="184"/>
      <c r="CX423" s="184"/>
      <c r="CY423" s="184"/>
      <c r="CZ423" s="184"/>
      <c r="DA423" s="184"/>
      <c r="DB423" s="184"/>
      <c r="DC423" s="184"/>
      <c r="DD423" s="184"/>
      <c r="DE423" s="184"/>
      <c r="DF423" s="184"/>
      <c r="DG423" s="184"/>
      <c r="DH423" s="184"/>
      <c r="DI423" s="184"/>
      <c r="DJ423" s="184"/>
      <c r="DK423" s="184"/>
      <c r="DL423" s="184"/>
      <c r="DM423" s="184"/>
      <c r="DN423" s="184"/>
      <c r="DO423" s="184"/>
      <c r="DP423" s="184"/>
      <c r="DQ423" s="184"/>
      <c r="DR423" s="184"/>
      <c r="DS423" s="184"/>
      <c r="DT423" s="184"/>
      <c r="DU423" s="184"/>
      <c r="DV423" s="184"/>
      <c r="DW423" s="184"/>
      <c r="DX423" s="184"/>
      <c r="DY423" s="184"/>
      <c r="DZ423" s="184"/>
      <c r="EA423" s="184"/>
      <c r="EB423" s="184"/>
      <c r="EC423" s="184"/>
    </row>
    <row r="424" spans="1:133" s="128" customFormat="1" ht="13.5">
      <c r="A424" s="155"/>
      <c r="B424" s="214"/>
      <c r="C424" s="214"/>
      <c r="D424" s="214"/>
      <c r="E424" s="214"/>
      <c r="F424" s="214"/>
      <c r="G424" s="214"/>
      <c r="H424" s="214"/>
      <c r="I424" s="214"/>
      <c r="J424" s="214"/>
      <c r="K424" s="214"/>
      <c r="L424" s="214"/>
      <c r="M424" s="214"/>
      <c r="N424" s="214"/>
      <c r="O424" s="214"/>
      <c r="P424" s="216"/>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c r="AS424" s="184"/>
      <c r="AT424" s="184"/>
      <c r="AU424" s="184"/>
      <c r="AV424" s="184"/>
      <c r="AW424" s="184"/>
      <c r="AX424" s="184"/>
      <c r="AY424" s="184"/>
      <c r="AZ424" s="184"/>
      <c r="BA424" s="184"/>
      <c r="BB424" s="184"/>
      <c r="BC424" s="184"/>
      <c r="BD424" s="184"/>
      <c r="BE424" s="184"/>
      <c r="BF424" s="184"/>
      <c r="BG424" s="184"/>
      <c r="BH424" s="184"/>
      <c r="BI424" s="184"/>
      <c r="BJ424" s="184"/>
      <c r="BK424" s="184"/>
      <c r="BL424" s="184"/>
      <c r="BM424" s="184"/>
      <c r="BN424" s="184"/>
      <c r="BO424" s="184"/>
      <c r="BP424" s="184"/>
      <c r="BQ424" s="184"/>
      <c r="BR424" s="184"/>
      <c r="BS424" s="184"/>
      <c r="BT424" s="184"/>
      <c r="BU424" s="184"/>
      <c r="BV424" s="184"/>
      <c r="BW424" s="184"/>
      <c r="BX424" s="184"/>
      <c r="BY424" s="184"/>
      <c r="BZ424" s="184"/>
      <c r="CA424" s="184"/>
      <c r="CB424" s="184"/>
      <c r="CC424" s="184"/>
      <c r="CD424" s="184"/>
      <c r="CE424" s="184"/>
      <c r="CF424" s="184"/>
      <c r="CG424" s="184"/>
      <c r="CH424" s="184"/>
      <c r="CI424" s="184"/>
      <c r="CJ424" s="184"/>
      <c r="CK424" s="184"/>
      <c r="CL424" s="184"/>
      <c r="CM424" s="184"/>
      <c r="CN424" s="184"/>
      <c r="CO424" s="184"/>
      <c r="CP424" s="184"/>
      <c r="CQ424" s="184"/>
      <c r="CR424" s="184"/>
      <c r="CS424" s="184"/>
      <c r="CT424" s="184"/>
      <c r="CU424" s="184"/>
      <c r="CV424" s="184"/>
      <c r="CW424" s="184"/>
      <c r="CX424" s="184"/>
      <c r="CY424" s="184"/>
      <c r="CZ424" s="184"/>
      <c r="DA424" s="184"/>
      <c r="DB424" s="184"/>
      <c r="DC424" s="184"/>
      <c r="DD424" s="184"/>
      <c r="DE424" s="184"/>
      <c r="DF424" s="184"/>
      <c r="DG424" s="184"/>
      <c r="DH424" s="184"/>
      <c r="DI424" s="184"/>
      <c r="DJ424" s="184"/>
      <c r="DK424" s="184"/>
      <c r="DL424" s="184"/>
      <c r="DM424" s="184"/>
      <c r="DN424" s="184"/>
      <c r="DO424" s="184"/>
      <c r="DP424" s="184"/>
      <c r="DQ424" s="184"/>
      <c r="DR424" s="184"/>
      <c r="DS424" s="184"/>
      <c r="DT424" s="184"/>
      <c r="DU424" s="184"/>
      <c r="DV424" s="184"/>
      <c r="DW424" s="184"/>
      <c r="DX424" s="184"/>
      <c r="DY424" s="184"/>
      <c r="DZ424" s="184"/>
      <c r="EA424" s="184"/>
      <c r="EB424" s="184"/>
      <c r="EC424" s="184"/>
    </row>
    <row r="425" spans="1:133" s="128" customFormat="1" ht="22.5" customHeight="1">
      <c r="A425" s="142" t="s">
        <v>135</v>
      </c>
      <c r="B425" s="142"/>
      <c r="C425" s="200" t="s">
        <v>541</v>
      </c>
      <c r="D425" s="200"/>
      <c r="E425" s="200"/>
      <c r="F425" s="200"/>
      <c r="G425" s="200"/>
      <c r="H425" s="200"/>
      <c r="I425" s="200"/>
      <c r="J425" s="200"/>
      <c r="K425" s="200"/>
      <c r="L425" s="200"/>
      <c r="M425" s="200"/>
      <c r="N425" s="200"/>
      <c r="O425" s="200"/>
      <c r="P425" s="200"/>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c r="AS425" s="184"/>
      <c r="AT425" s="184"/>
      <c r="AU425" s="184"/>
      <c r="AV425" s="184"/>
      <c r="AW425" s="184"/>
      <c r="AX425" s="184"/>
      <c r="AY425" s="184"/>
      <c r="AZ425" s="184"/>
      <c r="BA425" s="184"/>
      <c r="BB425" s="184"/>
      <c r="BC425" s="184"/>
      <c r="BD425" s="184"/>
      <c r="BE425" s="184"/>
      <c r="BF425" s="184"/>
      <c r="BG425" s="184"/>
      <c r="BH425" s="184"/>
      <c r="BI425" s="184"/>
      <c r="BJ425" s="184"/>
      <c r="BK425" s="184"/>
      <c r="BL425" s="184"/>
      <c r="BM425" s="184"/>
      <c r="BN425" s="184"/>
      <c r="BO425" s="184"/>
      <c r="BP425" s="184"/>
      <c r="BQ425" s="184"/>
      <c r="BR425" s="184"/>
      <c r="BS425" s="184"/>
      <c r="BT425" s="184"/>
      <c r="BU425" s="184"/>
      <c r="BV425" s="184"/>
      <c r="BW425" s="184"/>
      <c r="BX425" s="184"/>
      <c r="BY425" s="184"/>
      <c r="BZ425" s="184"/>
      <c r="CA425" s="184"/>
      <c r="CB425" s="184"/>
      <c r="CC425" s="184"/>
      <c r="CD425" s="184"/>
      <c r="CE425" s="184"/>
      <c r="CF425" s="184"/>
      <c r="CG425" s="184"/>
      <c r="CH425" s="184"/>
      <c r="CI425" s="184"/>
      <c r="CJ425" s="184"/>
      <c r="CK425" s="184"/>
      <c r="CL425" s="184"/>
      <c r="CM425" s="184"/>
      <c r="CN425" s="184"/>
      <c r="CO425" s="184"/>
      <c r="CP425" s="184"/>
      <c r="CQ425" s="184"/>
      <c r="CR425" s="184"/>
      <c r="CS425" s="184"/>
      <c r="CT425" s="184"/>
      <c r="CU425" s="184"/>
      <c r="CV425" s="184"/>
      <c r="CW425" s="184"/>
      <c r="CX425" s="184"/>
      <c r="CY425" s="184"/>
      <c r="CZ425" s="184"/>
      <c r="DA425" s="184"/>
      <c r="DB425" s="184"/>
      <c r="DC425" s="184"/>
      <c r="DD425" s="184"/>
      <c r="DE425" s="184"/>
      <c r="DF425" s="184"/>
      <c r="DG425" s="184"/>
      <c r="DH425" s="184"/>
      <c r="DI425" s="184"/>
      <c r="DJ425" s="184"/>
      <c r="DK425" s="184"/>
      <c r="DL425" s="184"/>
      <c r="DM425" s="184"/>
      <c r="DN425" s="184"/>
      <c r="DO425" s="184"/>
      <c r="DP425" s="184"/>
      <c r="DQ425" s="184"/>
      <c r="DR425" s="184"/>
      <c r="DS425" s="184"/>
      <c r="DT425" s="184"/>
      <c r="DU425" s="184"/>
      <c r="DV425" s="184"/>
      <c r="DW425" s="184"/>
      <c r="DX425" s="184"/>
      <c r="DY425" s="184"/>
      <c r="DZ425" s="184"/>
      <c r="EA425" s="184"/>
      <c r="EB425" s="184"/>
      <c r="EC425" s="184"/>
    </row>
    <row r="426" spans="1:133" s="128" customFormat="1" ht="12.75">
      <c r="A426" s="142"/>
      <c r="B426" s="142"/>
      <c r="C426" s="200"/>
      <c r="D426" s="200"/>
      <c r="E426" s="200"/>
      <c r="F426" s="200"/>
      <c r="G426" s="200"/>
      <c r="H426" s="200"/>
      <c r="I426" s="200"/>
      <c r="J426" s="200"/>
      <c r="K426" s="200"/>
      <c r="L426" s="200"/>
      <c r="M426" s="200"/>
      <c r="N426" s="200"/>
      <c r="O426" s="200"/>
      <c r="P426" s="200"/>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c r="AS426" s="184"/>
      <c r="AT426" s="184"/>
      <c r="AU426" s="184"/>
      <c r="AV426" s="184"/>
      <c r="AW426" s="184"/>
      <c r="AX426" s="184"/>
      <c r="AY426" s="184"/>
      <c r="AZ426" s="184"/>
      <c r="BA426" s="184"/>
      <c r="BB426" s="184"/>
      <c r="BC426" s="184"/>
      <c r="BD426" s="184"/>
      <c r="BE426" s="184"/>
      <c r="BF426" s="184"/>
      <c r="BG426" s="184"/>
      <c r="BH426" s="184"/>
      <c r="BI426" s="184"/>
      <c r="BJ426" s="184"/>
      <c r="BK426" s="184"/>
      <c r="BL426" s="184"/>
      <c r="BM426" s="184"/>
      <c r="BN426" s="184"/>
      <c r="BO426" s="184"/>
      <c r="BP426" s="184"/>
      <c r="BQ426" s="184"/>
      <c r="BR426" s="184"/>
      <c r="BS426" s="184"/>
      <c r="BT426" s="184"/>
      <c r="BU426" s="184"/>
      <c r="BV426" s="184"/>
      <c r="BW426" s="184"/>
      <c r="BX426" s="184"/>
      <c r="BY426" s="184"/>
      <c r="BZ426" s="184"/>
      <c r="CA426" s="184"/>
      <c r="CB426" s="184"/>
      <c r="CC426" s="184"/>
      <c r="CD426" s="184"/>
      <c r="CE426" s="184"/>
      <c r="CF426" s="184"/>
      <c r="CG426" s="184"/>
      <c r="CH426" s="184"/>
      <c r="CI426" s="184"/>
      <c r="CJ426" s="184"/>
      <c r="CK426" s="184"/>
      <c r="CL426" s="184"/>
      <c r="CM426" s="184"/>
      <c r="CN426" s="184"/>
      <c r="CO426" s="184"/>
      <c r="CP426" s="184"/>
      <c r="CQ426" s="184"/>
      <c r="CR426" s="184"/>
      <c r="CS426" s="184"/>
      <c r="CT426" s="184"/>
      <c r="CU426" s="184"/>
      <c r="CV426" s="184"/>
      <c r="CW426" s="184"/>
      <c r="CX426" s="184"/>
      <c r="CY426" s="184"/>
      <c r="CZ426" s="184"/>
      <c r="DA426" s="184"/>
      <c r="DB426" s="184"/>
      <c r="DC426" s="184"/>
      <c r="DD426" s="184"/>
      <c r="DE426" s="184"/>
      <c r="DF426" s="184"/>
      <c r="DG426" s="184"/>
      <c r="DH426" s="184"/>
      <c r="DI426" s="184"/>
      <c r="DJ426" s="184"/>
      <c r="DK426" s="184"/>
      <c r="DL426" s="184"/>
      <c r="DM426" s="184"/>
      <c r="DN426" s="184"/>
      <c r="DO426" s="184"/>
      <c r="DP426" s="184"/>
      <c r="DQ426" s="184"/>
      <c r="DR426" s="184"/>
      <c r="DS426" s="184"/>
      <c r="DT426" s="184"/>
      <c r="DU426" s="184"/>
      <c r="DV426" s="184"/>
      <c r="DW426" s="184"/>
      <c r="DX426" s="184"/>
      <c r="DY426" s="184"/>
      <c r="DZ426" s="184"/>
      <c r="EA426" s="184"/>
      <c r="EB426" s="184"/>
      <c r="EC426" s="184"/>
    </row>
    <row r="427" spans="1:133" s="128" customFormat="1" ht="12.75">
      <c r="A427" s="158" t="s">
        <v>469</v>
      </c>
      <c r="B427" s="158"/>
      <c r="C427" s="188" t="s">
        <v>542</v>
      </c>
      <c r="D427" s="188"/>
      <c r="E427" s="188"/>
      <c r="F427" s="188"/>
      <c r="G427" s="188"/>
      <c r="H427" s="188"/>
      <c r="I427" s="188"/>
      <c r="J427" s="188"/>
      <c r="K427" s="188"/>
      <c r="L427" s="188"/>
      <c r="M427" s="188"/>
      <c r="N427" s="188"/>
      <c r="O427" s="188"/>
      <c r="P427" s="188"/>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4"/>
      <c r="AY427" s="184"/>
      <c r="AZ427" s="184"/>
      <c r="BA427" s="184"/>
      <c r="BB427" s="184"/>
      <c r="BC427" s="184"/>
      <c r="BD427" s="184"/>
      <c r="BE427" s="184"/>
      <c r="BF427" s="184"/>
      <c r="BG427" s="184"/>
      <c r="BH427" s="184"/>
      <c r="BI427" s="184"/>
      <c r="BJ427" s="184"/>
      <c r="BK427" s="184"/>
      <c r="BL427" s="184"/>
      <c r="BM427" s="184"/>
      <c r="BN427" s="184"/>
      <c r="BO427" s="184"/>
      <c r="BP427" s="184"/>
      <c r="BQ427" s="184"/>
      <c r="BR427" s="184"/>
      <c r="BS427" s="184"/>
      <c r="BT427" s="184"/>
      <c r="BU427" s="184"/>
      <c r="BV427" s="184"/>
      <c r="BW427" s="184"/>
      <c r="BX427" s="184"/>
      <c r="BY427" s="184"/>
      <c r="BZ427" s="184"/>
      <c r="CA427" s="184"/>
      <c r="CB427" s="184"/>
      <c r="CC427" s="184"/>
      <c r="CD427" s="184"/>
      <c r="CE427" s="184"/>
      <c r="CF427" s="184"/>
      <c r="CG427" s="184"/>
      <c r="CH427" s="184"/>
      <c r="CI427" s="184"/>
      <c r="CJ427" s="184"/>
      <c r="CK427" s="184"/>
      <c r="CL427" s="184"/>
      <c r="CM427" s="184"/>
      <c r="CN427" s="184"/>
      <c r="CO427" s="184"/>
      <c r="CP427" s="184"/>
      <c r="CQ427" s="184"/>
      <c r="CR427" s="184"/>
      <c r="CS427" s="184"/>
      <c r="CT427" s="184"/>
      <c r="CU427" s="184"/>
      <c r="CV427" s="184"/>
      <c r="CW427" s="184"/>
      <c r="CX427" s="184"/>
      <c r="CY427" s="184"/>
      <c r="CZ427" s="184"/>
      <c r="DA427" s="184"/>
      <c r="DB427" s="184"/>
      <c r="DC427" s="184"/>
      <c r="DD427" s="184"/>
      <c r="DE427" s="184"/>
      <c r="DF427" s="184"/>
      <c r="DG427" s="184"/>
      <c r="DH427" s="184"/>
      <c r="DI427" s="184"/>
      <c r="DJ427" s="184"/>
      <c r="DK427" s="184"/>
      <c r="DL427" s="184"/>
      <c r="DM427" s="184"/>
      <c r="DN427" s="184"/>
      <c r="DO427" s="184"/>
      <c r="DP427" s="184"/>
      <c r="DQ427" s="184"/>
      <c r="DR427" s="184"/>
      <c r="DS427" s="184"/>
      <c r="DT427" s="184"/>
      <c r="DU427" s="184"/>
      <c r="DV427" s="184"/>
      <c r="DW427" s="184"/>
      <c r="DX427" s="184"/>
      <c r="DY427" s="184"/>
      <c r="DZ427" s="184"/>
      <c r="EA427" s="184"/>
      <c r="EB427" s="184"/>
      <c r="EC427" s="184"/>
    </row>
    <row r="428" spans="1:133" s="128" customFormat="1" ht="12.75">
      <c r="A428" s="158"/>
      <c r="B428" s="158"/>
      <c r="C428" s="188"/>
      <c r="D428" s="188"/>
      <c r="E428" s="188"/>
      <c r="F428" s="188"/>
      <c r="G428" s="188"/>
      <c r="H428" s="188"/>
      <c r="I428" s="188"/>
      <c r="J428" s="188"/>
      <c r="K428" s="188"/>
      <c r="L428" s="188"/>
      <c r="M428" s="188"/>
      <c r="N428" s="188"/>
      <c r="O428" s="188"/>
      <c r="P428" s="188"/>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4"/>
      <c r="AY428" s="184"/>
      <c r="AZ428" s="184"/>
      <c r="BA428" s="184"/>
      <c r="BB428" s="184"/>
      <c r="BC428" s="184"/>
      <c r="BD428" s="184"/>
      <c r="BE428" s="184"/>
      <c r="BF428" s="184"/>
      <c r="BG428" s="184"/>
      <c r="BH428" s="184"/>
      <c r="BI428" s="184"/>
      <c r="BJ428" s="184"/>
      <c r="BK428" s="184"/>
      <c r="BL428" s="184"/>
      <c r="BM428" s="184"/>
      <c r="BN428" s="184"/>
      <c r="BO428" s="184"/>
      <c r="BP428" s="184"/>
      <c r="BQ428" s="184"/>
      <c r="BR428" s="184"/>
      <c r="BS428" s="184"/>
      <c r="BT428" s="184"/>
      <c r="BU428" s="184"/>
      <c r="BV428" s="184"/>
      <c r="BW428" s="184"/>
      <c r="BX428" s="184"/>
      <c r="BY428" s="184"/>
      <c r="BZ428" s="184"/>
      <c r="CA428" s="184"/>
      <c r="CB428" s="184"/>
      <c r="CC428" s="184"/>
      <c r="CD428" s="184"/>
      <c r="CE428" s="184"/>
      <c r="CF428" s="184"/>
      <c r="CG428" s="184"/>
      <c r="CH428" s="184"/>
      <c r="CI428" s="184"/>
      <c r="CJ428" s="184"/>
      <c r="CK428" s="184"/>
      <c r="CL428" s="184"/>
      <c r="CM428" s="184"/>
      <c r="CN428" s="184"/>
      <c r="CO428" s="184"/>
      <c r="CP428" s="184"/>
      <c r="CQ428" s="184"/>
      <c r="CR428" s="184"/>
      <c r="CS428" s="184"/>
      <c r="CT428" s="184"/>
      <c r="CU428" s="184"/>
      <c r="CV428" s="184"/>
      <c r="CW428" s="184"/>
      <c r="CX428" s="184"/>
      <c r="CY428" s="184"/>
      <c r="CZ428" s="184"/>
      <c r="DA428" s="184"/>
      <c r="DB428" s="184"/>
      <c r="DC428" s="184"/>
      <c r="DD428" s="184"/>
      <c r="DE428" s="184"/>
      <c r="DF428" s="184"/>
      <c r="DG428" s="184"/>
      <c r="DH428" s="184"/>
      <c r="DI428" s="184"/>
      <c r="DJ428" s="184"/>
      <c r="DK428" s="184"/>
      <c r="DL428" s="184"/>
      <c r="DM428" s="184"/>
      <c r="DN428" s="184"/>
      <c r="DO428" s="184"/>
      <c r="DP428" s="184"/>
      <c r="DQ428" s="184"/>
      <c r="DR428" s="184"/>
      <c r="DS428" s="184"/>
      <c r="DT428" s="184"/>
      <c r="DU428" s="184"/>
      <c r="DV428" s="184"/>
      <c r="DW428" s="184"/>
      <c r="DX428" s="184"/>
      <c r="DY428" s="184"/>
      <c r="DZ428" s="184"/>
      <c r="EA428" s="184"/>
      <c r="EB428" s="184"/>
      <c r="EC428" s="184"/>
    </row>
    <row r="429" spans="1:133" s="128" customFormat="1" ht="15">
      <c r="A429" s="160" t="s">
        <v>514</v>
      </c>
      <c r="B429" s="160"/>
      <c r="C429" s="160"/>
      <c r="D429" s="160"/>
      <c r="E429" s="160"/>
      <c r="F429" s="148">
        <v>89</v>
      </c>
      <c r="G429" s="149" t="s">
        <v>471</v>
      </c>
      <c r="H429" s="199"/>
      <c r="I429" s="199"/>
      <c r="J429" s="199"/>
      <c r="K429" s="199"/>
      <c r="L429" s="199"/>
      <c r="M429" s="199"/>
      <c r="N429" s="199"/>
      <c r="O429" s="199"/>
      <c r="P429" s="199"/>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4"/>
      <c r="AY429" s="184"/>
      <c r="AZ429" s="184"/>
      <c r="BA429" s="184"/>
      <c r="BB429" s="184"/>
      <c r="BC429" s="184"/>
      <c r="BD429" s="184"/>
      <c r="BE429" s="184"/>
      <c r="BF429" s="184"/>
      <c r="BG429" s="184"/>
      <c r="BH429" s="184"/>
      <c r="BI429" s="184"/>
      <c r="BJ429" s="184"/>
      <c r="BK429" s="184"/>
      <c r="BL429" s="184"/>
      <c r="BM429" s="184"/>
      <c r="BN429" s="184"/>
      <c r="BO429" s="184"/>
      <c r="BP429" s="184"/>
      <c r="BQ429" s="184"/>
      <c r="BR429" s="184"/>
      <c r="BS429" s="184"/>
      <c r="BT429" s="184"/>
      <c r="BU429" s="184"/>
      <c r="BV429" s="184"/>
      <c r="BW429" s="184"/>
      <c r="BX429" s="184"/>
      <c r="BY429" s="184"/>
      <c r="BZ429" s="184"/>
      <c r="CA429" s="184"/>
      <c r="CB429" s="184"/>
      <c r="CC429" s="184"/>
      <c r="CD429" s="184"/>
      <c r="CE429" s="184"/>
      <c r="CF429" s="184"/>
      <c r="CG429" s="184"/>
      <c r="CH429" s="184"/>
      <c r="CI429" s="184"/>
      <c r="CJ429" s="184"/>
      <c r="CK429" s="184"/>
      <c r="CL429" s="184"/>
      <c r="CM429" s="184"/>
      <c r="CN429" s="184"/>
      <c r="CO429" s="184"/>
      <c r="CP429" s="184"/>
      <c r="CQ429" s="184"/>
      <c r="CR429" s="184"/>
      <c r="CS429" s="184"/>
      <c r="CT429" s="184"/>
      <c r="CU429" s="184"/>
      <c r="CV429" s="184"/>
      <c r="CW429" s="184"/>
      <c r="CX429" s="184"/>
      <c r="CY429" s="184"/>
      <c r="CZ429" s="184"/>
      <c r="DA429" s="184"/>
      <c r="DB429" s="184"/>
      <c r="DC429" s="184"/>
      <c r="DD429" s="184"/>
      <c r="DE429" s="184"/>
      <c r="DF429" s="184"/>
      <c r="DG429" s="184"/>
      <c r="DH429" s="184"/>
      <c r="DI429" s="184"/>
      <c r="DJ429" s="184"/>
      <c r="DK429" s="184"/>
      <c r="DL429" s="184"/>
      <c r="DM429" s="184"/>
      <c r="DN429" s="184"/>
      <c r="DO429" s="184"/>
      <c r="DP429" s="184"/>
      <c r="DQ429" s="184"/>
      <c r="DR429" s="184"/>
      <c r="DS429" s="184"/>
      <c r="DT429" s="184"/>
      <c r="DU429" s="184"/>
      <c r="DV429" s="184"/>
      <c r="DW429" s="184"/>
      <c r="DX429" s="184"/>
      <c r="DY429" s="184"/>
      <c r="DZ429" s="184"/>
      <c r="EA429" s="184"/>
      <c r="EB429" s="184"/>
      <c r="EC429" s="184"/>
    </row>
    <row r="430" spans="1:133" s="128" customFormat="1" ht="15">
      <c r="A430" s="160" t="s">
        <v>543</v>
      </c>
      <c r="B430" s="160"/>
      <c r="C430" s="160"/>
      <c r="D430" s="160"/>
      <c r="E430" s="160"/>
      <c r="F430" s="148">
        <v>0.15</v>
      </c>
      <c r="G430" s="149" t="s">
        <v>471</v>
      </c>
      <c r="H430" s="199"/>
      <c r="I430" s="199"/>
      <c r="J430" s="199"/>
      <c r="K430" s="199"/>
      <c r="L430" s="199"/>
      <c r="M430" s="199"/>
      <c r="N430" s="199"/>
      <c r="O430" s="199"/>
      <c r="P430" s="199"/>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c r="AS430" s="184"/>
      <c r="AT430" s="184"/>
      <c r="AU430" s="184"/>
      <c r="AV430" s="184"/>
      <c r="AW430" s="184"/>
      <c r="AX430" s="184"/>
      <c r="AY430" s="184"/>
      <c r="AZ430" s="184"/>
      <c r="BA430" s="184"/>
      <c r="BB430" s="184"/>
      <c r="BC430" s="184"/>
      <c r="BD430" s="184"/>
      <c r="BE430" s="184"/>
      <c r="BF430" s="184"/>
      <c r="BG430" s="184"/>
      <c r="BH430" s="184"/>
      <c r="BI430" s="184"/>
      <c r="BJ430" s="184"/>
      <c r="BK430" s="184"/>
      <c r="BL430" s="184"/>
      <c r="BM430" s="184"/>
      <c r="BN430" s="184"/>
      <c r="BO430" s="184"/>
      <c r="BP430" s="184"/>
      <c r="BQ430" s="184"/>
      <c r="BR430" s="184"/>
      <c r="BS430" s="184"/>
      <c r="BT430" s="184"/>
      <c r="BU430" s="184"/>
      <c r="BV430" s="184"/>
      <c r="BW430" s="184"/>
      <c r="BX430" s="184"/>
      <c r="BY430" s="184"/>
      <c r="BZ430" s="184"/>
      <c r="CA430" s="184"/>
      <c r="CB430" s="184"/>
      <c r="CC430" s="184"/>
      <c r="CD430" s="184"/>
      <c r="CE430" s="184"/>
      <c r="CF430" s="184"/>
      <c r="CG430" s="184"/>
      <c r="CH430" s="184"/>
      <c r="CI430" s="184"/>
      <c r="CJ430" s="184"/>
      <c r="CK430" s="184"/>
      <c r="CL430" s="184"/>
      <c r="CM430" s="184"/>
      <c r="CN430" s="184"/>
      <c r="CO430" s="184"/>
      <c r="CP430" s="184"/>
      <c r="CQ430" s="184"/>
      <c r="CR430" s="184"/>
      <c r="CS430" s="184"/>
      <c r="CT430" s="184"/>
      <c r="CU430" s="184"/>
      <c r="CV430" s="184"/>
      <c r="CW430" s="184"/>
      <c r="CX430" s="184"/>
      <c r="CY430" s="184"/>
      <c r="CZ430" s="184"/>
      <c r="DA430" s="184"/>
      <c r="DB430" s="184"/>
      <c r="DC430" s="184"/>
      <c r="DD430" s="184"/>
      <c r="DE430" s="184"/>
      <c r="DF430" s="184"/>
      <c r="DG430" s="184"/>
      <c r="DH430" s="184"/>
      <c r="DI430" s="184"/>
      <c r="DJ430" s="184"/>
      <c r="DK430" s="184"/>
      <c r="DL430" s="184"/>
      <c r="DM430" s="184"/>
      <c r="DN430" s="184"/>
      <c r="DO430" s="184"/>
      <c r="DP430" s="184"/>
      <c r="DQ430" s="184"/>
      <c r="DR430" s="184"/>
      <c r="DS430" s="184"/>
      <c r="DT430" s="184"/>
      <c r="DU430" s="184"/>
      <c r="DV430" s="184"/>
      <c r="DW430" s="184"/>
      <c r="DX430" s="184"/>
      <c r="DY430" s="184"/>
      <c r="DZ430" s="184"/>
      <c r="EA430" s="184"/>
      <c r="EB430" s="184"/>
      <c r="EC430" s="184"/>
    </row>
    <row r="431" spans="1:133" s="128" customFormat="1" ht="15">
      <c r="A431" s="160" t="s">
        <v>490</v>
      </c>
      <c r="B431" s="160"/>
      <c r="C431" s="160"/>
      <c r="D431" s="160"/>
      <c r="E431" s="160"/>
      <c r="F431" s="148">
        <v>5</v>
      </c>
      <c r="G431" s="149" t="s">
        <v>471</v>
      </c>
      <c r="H431" s="199"/>
      <c r="I431" s="199"/>
      <c r="J431" s="199"/>
      <c r="K431" s="199"/>
      <c r="L431" s="199"/>
      <c r="M431" s="199"/>
      <c r="N431" s="199"/>
      <c r="O431" s="199"/>
      <c r="P431" s="199"/>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c r="AS431" s="184"/>
      <c r="AT431" s="184"/>
      <c r="AU431" s="184"/>
      <c r="AV431" s="184"/>
      <c r="AW431" s="184"/>
      <c r="AX431" s="184"/>
      <c r="AY431" s="184"/>
      <c r="AZ431" s="184"/>
      <c r="BA431" s="184"/>
      <c r="BB431" s="184"/>
      <c r="BC431" s="184"/>
      <c r="BD431" s="184"/>
      <c r="BE431" s="184"/>
      <c r="BF431" s="184"/>
      <c r="BG431" s="184"/>
      <c r="BH431" s="184"/>
      <c r="BI431" s="184"/>
      <c r="BJ431" s="184"/>
      <c r="BK431" s="184"/>
      <c r="BL431" s="184"/>
      <c r="BM431" s="184"/>
      <c r="BN431" s="184"/>
      <c r="BO431" s="184"/>
      <c r="BP431" s="184"/>
      <c r="BQ431" s="184"/>
      <c r="BR431" s="184"/>
      <c r="BS431" s="184"/>
      <c r="BT431" s="184"/>
      <c r="BU431" s="184"/>
      <c r="BV431" s="184"/>
      <c r="BW431" s="184"/>
      <c r="BX431" s="184"/>
      <c r="BY431" s="184"/>
      <c r="BZ431" s="184"/>
      <c r="CA431" s="184"/>
      <c r="CB431" s="184"/>
      <c r="CC431" s="184"/>
      <c r="CD431" s="184"/>
      <c r="CE431" s="184"/>
      <c r="CF431" s="184"/>
      <c r="CG431" s="184"/>
      <c r="CH431" s="184"/>
      <c r="CI431" s="184"/>
      <c r="CJ431" s="184"/>
      <c r="CK431" s="184"/>
      <c r="CL431" s="184"/>
      <c r="CM431" s="184"/>
      <c r="CN431" s="184"/>
      <c r="CO431" s="184"/>
      <c r="CP431" s="184"/>
      <c r="CQ431" s="184"/>
      <c r="CR431" s="184"/>
      <c r="CS431" s="184"/>
      <c r="CT431" s="184"/>
      <c r="CU431" s="184"/>
      <c r="CV431" s="184"/>
      <c r="CW431" s="184"/>
      <c r="CX431" s="184"/>
      <c r="CY431" s="184"/>
      <c r="CZ431" s="184"/>
      <c r="DA431" s="184"/>
      <c r="DB431" s="184"/>
      <c r="DC431" s="184"/>
      <c r="DD431" s="184"/>
      <c r="DE431" s="184"/>
      <c r="DF431" s="184"/>
      <c r="DG431" s="184"/>
      <c r="DH431" s="184"/>
      <c r="DI431" s="184"/>
      <c r="DJ431" s="184"/>
      <c r="DK431" s="184"/>
      <c r="DL431" s="184"/>
      <c r="DM431" s="184"/>
      <c r="DN431" s="184"/>
      <c r="DO431" s="184"/>
      <c r="DP431" s="184"/>
      <c r="DQ431" s="184"/>
      <c r="DR431" s="184"/>
      <c r="DS431" s="184"/>
      <c r="DT431" s="184"/>
      <c r="DU431" s="184"/>
      <c r="DV431" s="184"/>
      <c r="DW431" s="184"/>
      <c r="DX431" s="184"/>
      <c r="DY431" s="184"/>
      <c r="DZ431" s="184"/>
      <c r="EA431" s="184"/>
      <c r="EB431" s="184"/>
      <c r="EC431" s="184"/>
    </row>
    <row r="432" spans="1:133" s="128" customFormat="1" ht="12.75">
      <c r="A432" s="165"/>
      <c r="B432" s="165"/>
      <c r="C432" s="165"/>
      <c r="D432" s="165"/>
      <c r="E432" s="165"/>
      <c r="F432" s="165"/>
      <c r="G432" s="165"/>
      <c r="H432" s="165"/>
      <c r="I432" s="165"/>
      <c r="J432" s="165"/>
      <c r="K432" s="165"/>
      <c r="L432" s="165"/>
      <c r="M432" s="165"/>
      <c r="N432" s="165"/>
      <c r="O432" s="165"/>
      <c r="P432" s="165"/>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c r="AS432" s="184"/>
      <c r="AT432" s="184"/>
      <c r="AU432" s="184"/>
      <c r="AV432" s="184"/>
      <c r="AW432" s="184"/>
      <c r="AX432" s="184"/>
      <c r="AY432" s="184"/>
      <c r="AZ432" s="184"/>
      <c r="BA432" s="184"/>
      <c r="BB432" s="184"/>
      <c r="BC432" s="184"/>
      <c r="BD432" s="184"/>
      <c r="BE432" s="184"/>
      <c r="BF432" s="184"/>
      <c r="BG432" s="184"/>
      <c r="BH432" s="184"/>
      <c r="BI432" s="184"/>
      <c r="BJ432" s="184"/>
      <c r="BK432" s="184"/>
      <c r="BL432" s="184"/>
      <c r="BM432" s="184"/>
      <c r="BN432" s="184"/>
      <c r="BO432" s="184"/>
      <c r="BP432" s="184"/>
      <c r="BQ432" s="184"/>
      <c r="BR432" s="184"/>
      <c r="BS432" s="184"/>
      <c r="BT432" s="184"/>
      <c r="BU432" s="184"/>
      <c r="BV432" s="184"/>
      <c r="BW432" s="184"/>
      <c r="BX432" s="184"/>
      <c r="BY432" s="184"/>
      <c r="BZ432" s="184"/>
      <c r="CA432" s="184"/>
      <c r="CB432" s="184"/>
      <c r="CC432" s="184"/>
      <c r="CD432" s="184"/>
      <c r="CE432" s="184"/>
      <c r="CF432" s="184"/>
      <c r="CG432" s="184"/>
      <c r="CH432" s="184"/>
      <c r="CI432" s="184"/>
      <c r="CJ432" s="184"/>
      <c r="CK432" s="184"/>
      <c r="CL432" s="184"/>
      <c r="CM432" s="184"/>
      <c r="CN432" s="184"/>
      <c r="CO432" s="184"/>
      <c r="CP432" s="184"/>
      <c r="CQ432" s="184"/>
      <c r="CR432" s="184"/>
      <c r="CS432" s="184"/>
      <c r="CT432" s="184"/>
      <c r="CU432" s="184"/>
      <c r="CV432" s="184"/>
      <c r="CW432" s="184"/>
      <c r="CX432" s="184"/>
      <c r="CY432" s="184"/>
      <c r="CZ432" s="184"/>
      <c r="DA432" s="184"/>
      <c r="DB432" s="184"/>
      <c r="DC432" s="184"/>
      <c r="DD432" s="184"/>
      <c r="DE432" s="184"/>
      <c r="DF432" s="184"/>
      <c r="DG432" s="184"/>
      <c r="DH432" s="184"/>
      <c r="DI432" s="184"/>
      <c r="DJ432" s="184"/>
      <c r="DK432" s="184"/>
      <c r="DL432" s="184"/>
      <c r="DM432" s="184"/>
      <c r="DN432" s="184"/>
      <c r="DO432" s="184"/>
      <c r="DP432" s="184"/>
      <c r="DQ432" s="184"/>
      <c r="DR432" s="184"/>
      <c r="DS432" s="184"/>
      <c r="DT432" s="184"/>
      <c r="DU432" s="184"/>
      <c r="DV432" s="184"/>
      <c r="DW432" s="184"/>
      <c r="DX432" s="184"/>
      <c r="DY432" s="184"/>
      <c r="DZ432" s="184"/>
      <c r="EA432" s="184"/>
      <c r="EB432" s="184"/>
      <c r="EC432" s="184"/>
    </row>
    <row r="433" spans="1:133" s="128" customFormat="1" ht="15">
      <c r="A433" s="206" t="s">
        <v>515</v>
      </c>
      <c r="B433" s="206"/>
      <c r="C433" s="206"/>
      <c r="D433" s="206"/>
      <c r="E433" s="206"/>
      <c r="F433" s="207">
        <f>F431*F430*F429</f>
        <v>66.75</v>
      </c>
      <c r="G433" s="208" t="s">
        <v>499</v>
      </c>
      <c r="H433" s="199"/>
      <c r="I433" s="199"/>
      <c r="J433" s="199"/>
      <c r="K433" s="199"/>
      <c r="L433" s="199"/>
      <c r="M433" s="199"/>
      <c r="N433" s="199"/>
      <c r="O433" s="199"/>
      <c r="P433" s="199"/>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c r="AS433" s="184"/>
      <c r="AT433" s="184"/>
      <c r="AU433" s="184"/>
      <c r="AV433" s="184"/>
      <c r="AW433" s="184"/>
      <c r="AX433" s="184"/>
      <c r="AY433" s="184"/>
      <c r="AZ433" s="184"/>
      <c r="BA433" s="184"/>
      <c r="BB433" s="184"/>
      <c r="BC433" s="184"/>
      <c r="BD433" s="184"/>
      <c r="BE433" s="184"/>
      <c r="BF433" s="184"/>
      <c r="BG433" s="184"/>
      <c r="BH433" s="184"/>
      <c r="BI433" s="184"/>
      <c r="BJ433" s="184"/>
      <c r="BK433" s="184"/>
      <c r="BL433" s="184"/>
      <c r="BM433" s="184"/>
      <c r="BN433" s="184"/>
      <c r="BO433" s="184"/>
      <c r="BP433" s="184"/>
      <c r="BQ433" s="184"/>
      <c r="BR433" s="184"/>
      <c r="BS433" s="184"/>
      <c r="BT433" s="184"/>
      <c r="BU433" s="184"/>
      <c r="BV433" s="184"/>
      <c r="BW433" s="184"/>
      <c r="BX433" s="184"/>
      <c r="BY433" s="184"/>
      <c r="BZ433" s="184"/>
      <c r="CA433" s="184"/>
      <c r="CB433" s="184"/>
      <c r="CC433" s="184"/>
      <c r="CD433" s="184"/>
      <c r="CE433" s="184"/>
      <c r="CF433" s="184"/>
      <c r="CG433" s="184"/>
      <c r="CH433" s="184"/>
      <c r="CI433" s="184"/>
      <c r="CJ433" s="184"/>
      <c r="CK433" s="184"/>
      <c r="CL433" s="184"/>
      <c r="CM433" s="184"/>
      <c r="CN433" s="184"/>
      <c r="CO433" s="184"/>
      <c r="CP433" s="184"/>
      <c r="CQ433" s="184"/>
      <c r="CR433" s="184"/>
      <c r="CS433" s="184"/>
      <c r="CT433" s="184"/>
      <c r="CU433" s="184"/>
      <c r="CV433" s="184"/>
      <c r="CW433" s="184"/>
      <c r="CX433" s="184"/>
      <c r="CY433" s="184"/>
      <c r="CZ433" s="184"/>
      <c r="DA433" s="184"/>
      <c r="DB433" s="184"/>
      <c r="DC433" s="184"/>
      <c r="DD433" s="184"/>
      <c r="DE433" s="184"/>
      <c r="DF433" s="184"/>
      <c r="DG433" s="184"/>
      <c r="DH433" s="184"/>
      <c r="DI433" s="184"/>
      <c r="DJ433" s="184"/>
      <c r="DK433" s="184"/>
      <c r="DL433" s="184"/>
      <c r="DM433" s="184"/>
      <c r="DN433" s="184"/>
      <c r="DO433" s="184"/>
      <c r="DP433" s="184"/>
      <c r="DQ433" s="184"/>
      <c r="DR433" s="184"/>
      <c r="DS433" s="184"/>
      <c r="DT433" s="184"/>
      <c r="DU433" s="184"/>
      <c r="DV433" s="184"/>
      <c r="DW433" s="184"/>
      <c r="DX433" s="184"/>
      <c r="DY433" s="184"/>
      <c r="DZ433" s="184"/>
      <c r="EA433" s="184"/>
      <c r="EB433" s="184"/>
      <c r="EC433" s="184"/>
    </row>
    <row r="434" spans="1:133" s="128" customFormat="1" ht="12.75">
      <c r="A434" s="165"/>
      <c r="B434" s="165"/>
      <c r="C434" s="165"/>
      <c r="D434" s="165"/>
      <c r="E434" s="165"/>
      <c r="F434" s="165"/>
      <c r="G434" s="165"/>
      <c r="H434" s="165"/>
      <c r="I434" s="165"/>
      <c r="J434" s="165"/>
      <c r="K434" s="165"/>
      <c r="L434" s="165"/>
      <c r="M434" s="165"/>
      <c r="N434" s="165"/>
      <c r="O434" s="165"/>
      <c r="P434" s="165"/>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c r="AS434" s="184"/>
      <c r="AT434" s="184"/>
      <c r="AU434" s="184"/>
      <c r="AV434" s="184"/>
      <c r="AW434" s="184"/>
      <c r="AX434" s="184"/>
      <c r="AY434" s="184"/>
      <c r="AZ434" s="184"/>
      <c r="BA434" s="184"/>
      <c r="BB434" s="184"/>
      <c r="BC434" s="184"/>
      <c r="BD434" s="184"/>
      <c r="BE434" s="184"/>
      <c r="BF434" s="184"/>
      <c r="BG434" s="184"/>
      <c r="BH434" s="184"/>
      <c r="BI434" s="184"/>
      <c r="BJ434" s="184"/>
      <c r="BK434" s="184"/>
      <c r="BL434" s="184"/>
      <c r="BM434" s="184"/>
      <c r="BN434" s="184"/>
      <c r="BO434" s="184"/>
      <c r="BP434" s="184"/>
      <c r="BQ434" s="184"/>
      <c r="BR434" s="184"/>
      <c r="BS434" s="184"/>
      <c r="BT434" s="184"/>
      <c r="BU434" s="184"/>
      <c r="BV434" s="184"/>
      <c r="BW434" s="184"/>
      <c r="BX434" s="184"/>
      <c r="BY434" s="184"/>
      <c r="BZ434" s="184"/>
      <c r="CA434" s="184"/>
      <c r="CB434" s="184"/>
      <c r="CC434" s="184"/>
      <c r="CD434" s="184"/>
      <c r="CE434" s="184"/>
      <c r="CF434" s="184"/>
      <c r="CG434" s="184"/>
      <c r="CH434" s="184"/>
      <c r="CI434" s="184"/>
      <c r="CJ434" s="184"/>
      <c r="CK434" s="184"/>
      <c r="CL434" s="184"/>
      <c r="CM434" s="184"/>
      <c r="CN434" s="184"/>
      <c r="CO434" s="184"/>
      <c r="CP434" s="184"/>
      <c r="CQ434" s="184"/>
      <c r="CR434" s="184"/>
      <c r="CS434" s="184"/>
      <c r="CT434" s="184"/>
      <c r="CU434" s="184"/>
      <c r="CV434" s="184"/>
      <c r="CW434" s="184"/>
      <c r="CX434" s="184"/>
      <c r="CY434" s="184"/>
      <c r="CZ434" s="184"/>
      <c r="DA434" s="184"/>
      <c r="DB434" s="184"/>
      <c r="DC434" s="184"/>
      <c r="DD434" s="184"/>
      <c r="DE434" s="184"/>
      <c r="DF434" s="184"/>
      <c r="DG434" s="184"/>
      <c r="DH434" s="184"/>
      <c r="DI434" s="184"/>
      <c r="DJ434" s="184"/>
      <c r="DK434" s="184"/>
      <c r="DL434" s="184"/>
      <c r="DM434" s="184"/>
      <c r="DN434" s="184"/>
      <c r="DO434" s="184"/>
      <c r="DP434" s="184"/>
      <c r="DQ434" s="184"/>
      <c r="DR434" s="184"/>
      <c r="DS434" s="184"/>
      <c r="DT434" s="184"/>
      <c r="DU434" s="184"/>
      <c r="DV434" s="184"/>
      <c r="DW434" s="184"/>
      <c r="DX434" s="184"/>
      <c r="DY434" s="184"/>
      <c r="DZ434" s="184"/>
      <c r="EA434" s="184"/>
      <c r="EB434" s="184"/>
      <c r="EC434" s="184"/>
    </row>
    <row r="435" spans="1:133" s="128" customFormat="1" ht="15.75">
      <c r="A435" s="151" t="s">
        <v>467</v>
      </c>
      <c r="B435" s="151"/>
      <c r="C435" s="152">
        <f>F433</f>
        <v>66.75</v>
      </c>
      <c r="D435" s="153" t="s">
        <v>499</v>
      </c>
      <c r="E435" s="154"/>
      <c r="F435" s="154"/>
      <c r="G435" s="154"/>
      <c r="H435" s="154"/>
      <c r="I435" s="154"/>
      <c r="J435" s="153"/>
      <c r="K435" s="152"/>
      <c r="L435" s="174"/>
      <c r="M435" s="175"/>
      <c r="N435" s="176"/>
      <c r="O435" s="176"/>
      <c r="P435" s="177"/>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c r="AS435" s="184"/>
      <c r="AT435" s="184"/>
      <c r="AU435" s="184"/>
      <c r="AV435" s="184"/>
      <c r="AW435" s="184"/>
      <c r="AX435" s="184"/>
      <c r="AY435" s="184"/>
      <c r="AZ435" s="184"/>
      <c r="BA435" s="184"/>
      <c r="BB435" s="184"/>
      <c r="BC435" s="184"/>
      <c r="BD435" s="184"/>
      <c r="BE435" s="184"/>
      <c r="BF435" s="184"/>
      <c r="BG435" s="184"/>
      <c r="BH435" s="184"/>
      <c r="BI435" s="184"/>
      <c r="BJ435" s="184"/>
      <c r="BK435" s="184"/>
      <c r="BL435" s="184"/>
      <c r="BM435" s="184"/>
      <c r="BN435" s="184"/>
      <c r="BO435" s="184"/>
      <c r="BP435" s="184"/>
      <c r="BQ435" s="184"/>
      <c r="BR435" s="184"/>
      <c r="BS435" s="184"/>
      <c r="BT435" s="184"/>
      <c r="BU435" s="184"/>
      <c r="BV435" s="184"/>
      <c r="BW435" s="184"/>
      <c r="BX435" s="184"/>
      <c r="BY435" s="184"/>
      <c r="BZ435" s="184"/>
      <c r="CA435" s="184"/>
      <c r="CB435" s="184"/>
      <c r="CC435" s="184"/>
      <c r="CD435" s="184"/>
      <c r="CE435" s="184"/>
      <c r="CF435" s="184"/>
      <c r="CG435" s="184"/>
      <c r="CH435" s="184"/>
      <c r="CI435" s="184"/>
      <c r="CJ435" s="184"/>
      <c r="CK435" s="184"/>
      <c r="CL435" s="184"/>
      <c r="CM435" s="184"/>
      <c r="CN435" s="184"/>
      <c r="CO435" s="184"/>
      <c r="CP435" s="184"/>
      <c r="CQ435" s="184"/>
      <c r="CR435" s="184"/>
      <c r="CS435" s="184"/>
      <c r="CT435" s="184"/>
      <c r="CU435" s="184"/>
      <c r="CV435" s="184"/>
      <c r="CW435" s="184"/>
      <c r="CX435" s="184"/>
      <c r="CY435" s="184"/>
      <c r="CZ435" s="184"/>
      <c r="DA435" s="184"/>
      <c r="DB435" s="184"/>
      <c r="DC435" s="184"/>
      <c r="DD435" s="184"/>
      <c r="DE435" s="184"/>
      <c r="DF435" s="184"/>
      <c r="DG435" s="184"/>
      <c r="DH435" s="184"/>
      <c r="DI435" s="184"/>
      <c r="DJ435" s="184"/>
      <c r="DK435" s="184"/>
      <c r="DL435" s="184"/>
      <c r="DM435" s="184"/>
      <c r="DN435" s="184"/>
      <c r="DO435" s="184"/>
      <c r="DP435" s="184"/>
      <c r="DQ435" s="184"/>
      <c r="DR435" s="184"/>
      <c r="DS435" s="184"/>
      <c r="DT435" s="184"/>
      <c r="DU435" s="184"/>
      <c r="DV435" s="184"/>
      <c r="DW435" s="184"/>
      <c r="DX435" s="184"/>
      <c r="DY435" s="184"/>
      <c r="DZ435" s="184"/>
      <c r="EA435" s="184"/>
      <c r="EB435" s="184"/>
      <c r="EC435" s="184"/>
    </row>
    <row r="436" spans="1:133" s="128" customFormat="1" ht="13.5">
      <c r="A436" s="215" t="e">
        <f>#REF!</f>
        <v>#REF!</v>
      </c>
      <c r="B436" s="215"/>
      <c r="C436" s="215"/>
      <c r="D436" s="215"/>
      <c r="E436" s="215"/>
      <c r="F436" s="215"/>
      <c r="G436" s="215"/>
      <c r="H436" s="215"/>
      <c r="I436" s="215"/>
      <c r="J436" s="215"/>
      <c r="K436" s="215"/>
      <c r="L436" s="215"/>
      <c r="M436" s="215"/>
      <c r="N436" s="215"/>
      <c r="O436" s="215"/>
      <c r="P436" s="215"/>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c r="AS436" s="184"/>
      <c r="AT436" s="184"/>
      <c r="AU436" s="184"/>
      <c r="AV436" s="184"/>
      <c r="AW436" s="184"/>
      <c r="AX436" s="184"/>
      <c r="AY436" s="184"/>
      <c r="AZ436" s="184"/>
      <c r="BA436" s="184"/>
      <c r="BB436" s="184"/>
      <c r="BC436" s="184"/>
      <c r="BD436" s="184"/>
      <c r="BE436" s="184"/>
      <c r="BF436" s="184"/>
      <c r="BG436" s="184"/>
      <c r="BH436" s="184"/>
      <c r="BI436" s="184"/>
      <c r="BJ436" s="184"/>
      <c r="BK436" s="184"/>
      <c r="BL436" s="184"/>
      <c r="BM436" s="184"/>
      <c r="BN436" s="184"/>
      <c r="BO436" s="184"/>
      <c r="BP436" s="184"/>
      <c r="BQ436" s="184"/>
      <c r="BR436" s="184"/>
      <c r="BS436" s="184"/>
      <c r="BT436" s="184"/>
      <c r="BU436" s="184"/>
      <c r="BV436" s="184"/>
      <c r="BW436" s="184"/>
      <c r="BX436" s="184"/>
      <c r="BY436" s="184"/>
      <c r="BZ436" s="184"/>
      <c r="CA436" s="184"/>
      <c r="CB436" s="184"/>
      <c r="CC436" s="184"/>
      <c r="CD436" s="184"/>
      <c r="CE436" s="184"/>
      <c r="CF436" s="184"/>
      <c r="CG436" s="184"/>
      <c r="CH436" s="184"/>
      <c r="CI436" s="184"/>
      <c r="CJ436" s="184"/>
      <c r="CK436" s="184"/>
      <c r="CL436" s="184"/>
      <c r="CM436" s="184"/>
      <c r="CN436" s="184"/>
      <c r="CO436" s="184"/>
      <c r="CP436" s="184"/>
      <c r="CQ436" s="184"/>
      <c r="CR436" s="184"/>
      <c r="CS436" s="184"/>
      <c r="CT436" s="184"/>
      <c r="CU436" s="184"/>
      <c r="CV436" s="184"/>
      <c r="CW436" s="184"/>
      <c r="CX436" s="184"/>
      <c r="CY436" s="184"/>
      <c r="CZ436" s="184"/>
      <c r="DA436" s="184"/>
      <c r="DB436" s="184"/>
      <c r="DC436" s="184"/>
      <c r="DD436" s="184"/>
      <c r="DE436" s="184"/>
      <c r="DF436" s="184"/>
      <c r="DG436" s="184"/>
      <c r="DH436" s="184"/>
      <c r="DI436" s="184"/>
      <c r="DJ436" s="184"/>
      <c r="DK436" s="184"/>
      <c r="DL436" s="184"/>
      <c r="DM436" s="184"/>
      <c r="DN436" s="184"/>
      <c r="DO436" s="184"/>
      <c r="DP436" s="184"/>
      <c r="DQ436" s="184"/>
      <c r="DR436" s="184"/>
      <c r="DS436" s="184"/>
      <c r="DT436" s="184"/>
      <c r="DU436" s="184"/>
      <c r="DV436" s="184"/>
      <c r="DW436" s="184"/>
      <c r="DX436" s="184"/>
      <c r="DY436" s="184"/>
      <c r="DZ436" s="184"/>
      <c r="EA436" s="184"/>
      <c r="EB436" s="184"/>
      <c r="EC436" s="184"/>
    </row>
    <row r="437" spans="1:133" s="128" customFormat="1" ht="22.5" customHeight="1">
      <c r="A437" s="142" t="s">
        <v>140</v>
      </c>
      <c r="B437" s="142"/>
      <c r="C437" s="200" t="s">
        <v>544</v>
      </c>
      <c r="D437" s="200"/>
      <c r="E437" s="200"/>
      <c r="F437" s="200"/>
      <c r="G437" s="200"/>
      <c r="H437" s="200"/>
      <c r="I437" s="200"/>
      <c r="J437" s="200"/>
      <c r="K437" s="200"/>
      <c r="L437" s="200"/>
      <c r="M437" s="200"/>
      <c r="N437" s="200"/>
      <c r="O437" s="200"/>
      <c r="P437" s="200"/>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c r="AS437" s="184"/>
      <c r="AT437" s="184"/>
      <c r="AU437" s="184"/>
      <c r="AV437" s="184"/>
      <c r="AW437" s="184"/>
      <c r="AX437" s="184"/>
      <c r="AY437" s="184"/>
      <c r="AZ437" s="184"/>
      <c r="BA437" s="184"/>
      <c r="BB437" s="184"/>
      <c r="BC437" s="184"/>
      <c r="BD437" s="184"/>
      <c r="BE437" s="184"/>
      <c r="BF437" s="184"/>
      <c r="BG437" s="184"/>
      <c r="BH437" s="184"/>
      <c r="BI437" s="184"/>
      <c r="BJ437" s="184"/>
      <c r="BK437" s="184"/>
      <c r="BL437" s="184"/>
      <c r="BM437" s="184"/>
      <c r="BN437" s="184"/>
      <c r="BO437" s="184"/>
      <c r="BP437" s="184"/>
      <c r="BQ437" s="184"/>
      <c r="BR437" s="184"/>
      <c r="BS437" s="184"/>
      <c r="BT437" s="184"/>
      <c r="BU437" s="184"/>
      <c r="BV437" s="184"/>
      <c r="BW437" s="184"/>
      <c r="BX437" s="184"/>
      <c r="BY437" s="184"/>
      <c r="BZ437" s="184"/>
      <c r="CA437" s="184"/>
      <c r="CB437" s="184"/>
      <c r="CC437" s="184"/>
      <c r="CD437" s="184"/>
      <c r="CE437" s="184"/>
      <c r="CF437" s="184"/>
      <c r="CG437" s="184"/>
      <c r="CH437" s="184"/>
      <c r="CI437" s="184"/>
      <c r="CJ437" s="184"/>
      <c r="CK437" s="184"/>
      <c r="CL437" s="184"/>
      <c r="CM437" s="184"/>
      <c r="CN437" s="184"/>
      <c r="CO437" s="184"/>
      <c r="CP437" s="184"/>
      <c r="CQ437" s="184"/>
      <c r="CR437" s="184"/>
      <c r="CS437" s="184"/>
      <c r="CT437" s="184"/>
      <c r="CU437" s="184"/>
      <c r="CV437" s="184"/>
      <c r="CW437" s="184"/>
      <c r="CX437" s="184"/>
      <c r="CY437" s="184"/>
      <c r="CZ437" s="184"/>
      <c r="DA437" s="184"/>
      <c r="DB437" s="184"/>
      <c r="DC437" s="184"/>
      <c r="DD437" s="184"/>
      <c r="DE437" s="184"/>
      <c r="DF437" s="184"/>
      <c r="DG437" s="184"/>
      <c r="DH437" s="184"/>
      <c r="DI437" s="184"/>
      <c r="DJ437" s="184"/>
      <c r="DK437" s="184"/>
      <c r="DL437" s="184"/>
      <c r="DM437" s="184"/>
      <c r="DN437" s="184"/>
      <c r="DO437" s="184"/>
      <c r="DP437" s="184"/>
      <c r="DQ437" s="184"/>
      <c r="DR437" s="184"/>
      <c r="DS437" s="184"/>
      <c r="DT437" s="184"/>
      <c r="DU437" s="184"/>
      <c r="DV437" s="184"/>
      <c r="DW437" s="184"/>
      <c r="DX437" s="184"/>
      <c r="DY437" s="184"/>
      <c r="DZ437" s="184"/>
      <c r="EA437" s="184"/>
      <c r="EB437" s="184"/>
      <c r="EC437" s="184"/>
    </row>
    <row r="438" spans="1:133" s="128" customFormat="1" ht="12.75">
      <c r="A438" s="142"/>
      <c r="B438" s="142"/>
      <c r="C438" s="200"/>
      <c r="D438" s="200"/>
      <c r="E438" s="200"/>
      <c r="F438" s="200"/>
      <c r="G438" s="200"/>
      <c r="H438" s="200"/>
      <c r="I438" s="200"/>
      <c r="J438" s="200"/>
      <c r="K438" s="200"/>
      <c r="L438" s="200"/>
      <c r="M438" s="200"/>
      <c r="N438" s="200"/>
      <c r="O438" s="200"/>
      <c r="P438" s="200"/>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c r="AS438" s="184"/>
      <c r="AT438" s="184"/>
      <c r="AU438" s="184"/>
      <c r="AV438" s="184"/>
      <c r="AW438" s="184"/>
      <c r="AX438" s="184"/>
      <c r="AY438" s="184"/>
      <c r="AZ438" s="184"/>
      <c r="BA438" s="184"/>
      <c r="BB438" s="184"/>
      <c r="BC438" s="184"/>
      <c r="BD438" s="184"/>
      <c r="BE438" s="184"/>
      <c r="BF438" s="184"/>
      <c r="BG438" s="184"/>
      <c r="BH438" s="184"/>
      <c r="BI438" s="184"/>
      <c r="BJ438" s="184"/>
      <c r="BK438" s="184"/>
      <c r="BL438" s="184"/>
      <c r="BM438" s="184"/>
      <c r="BN438" s="184"/>
      <c r="BO438" s="184"/>
      <c r="BP438" s="184"/>
      <c r="BQ438" s="184"/>
      <c r="BR438" s="184"/>
      <c r="BS438" s="184"/>
      <c r="BT438" s="184"/>
      <c r="BU438" s="184"/>
      <c r="BV438" s="184"/>
      <c r="BW438" s="184"/>
      <c r="BX438" s="184"/>
      <c r="BY438" s="184"/>
      <c r="BZ438" s="184"/>
      <c r="CA438" s="184"/>
      <c r="CB438" s="184"/>
      <c r="CC438" s="184"/>
      <c r="CD438" s="184"/>
      <c r="CE438" s="184"/>
      <c r="CF438" s="184"/>
      <c r="CG438" s="184"/>
      <c r="CH438" s="184"/>
      <c r="CI438" s="184"/>
      <c r="CJ438" s="184"/>
      <c r="CK438" s="184"/>
      <c r="CL438" s="184"/>
      <c r="CM438" s="184"/>
      <c r="CN438" s="184"/>
      <c r="CO438" s="184"/>
      <c r="CP438" s="184"/>
      <c r="CQ438" s="184"/>
      <c r="CR438" s="184"/>
      <c r="CS438" s="184"/>
      <c r="CT438" s="184"/>
      <c r="CU438" s="184"/>
      <c r="CV438" s="184"/>
      <c r="CW438" s="184"/>
      <c r="CX438" s="184"/>
      <c r="CY438" s="184"/>
      <c r="CZ438" s="184"/>
      <c r="DA438" s="184"/>
      <c r="DB438" s="184"/>
      <c r="DC438" s="184"/>
      <c r="DD438" s="184"/>
      <c r="DE438" s="184"/>
      <c r="DF438" s="184"/>
      <c r="DG438" s="184"/>
      <c r="DH438" s="184"/>
      <c r="DI438" s="184"/>
      <c r="DJ438" s="184"/>
      <c r="DK438" s="184"/>
      <c r="DL438" s="184"/>
      <c r="DM438" s="184"/>
      <c r="DN438" s="184"/>
      <c r="DO438" s="184"/>
      <c r="DP438" s="184"/>
      <c r="DQ438" s="184"/>
      <c r="DR438" s="184"/>
      <c r="DS438" s="184"/>
      <c r="DT438" s="184"/>
      <c r="DU438" s="184"/>
      <c r="DV438" s="184"/>
      <c r="DW438" s="184"/>
      <c r="DX438" s="184"/>
      <c r="DY438" s="184"/>
      <c r="DZ438" s="184"/>
      <c r="EA438" s="184"/>
      <c r="EB438" s="184"/>
      <c r="EC438" s="184"/>
    </row>
    <row r="439" spans="1:133" s="128" customFormat="1" ht="12.75">
      <c r="A439" s="158" t="s">
        <v>469</v>
      </c>
      <c r="B439" s="158"/>
      <c r="C439" s="188" t="s">
        <v>545</v>
      </c>
      <c r="D439" s="188"/>
      <c r="E439" s="188"/>
      <c r="F439" s="188"/>
      <c r="G439" s="188"/>
      <c r="H439" s="188"/>
      <c r="I439" s="188"/>
      <c r="J439" s="188"/>
      <c r="K439" s="188"/>
      <c r="L439" s="188"/>
      <c r="M439" s="188"/>
      <c r="N439" s="188"/>
      <c r="O439" s="188"/>
      <c r="P439" s="188"/>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c r="AS439" s="184"/>
      <c r="AT439" s="184"/>
      <c r="AU439" s="184"/>
      <c r="AV439" s="184"/>
      <c r="AW439" s="184"/>
      <c r="AX439" s="184"/>
      <c r="AY439" s="184"/>
      <c r="AZ439" s="184"/>
      <c r="BA439" s="184"/>
      <c r="BB439" s="184"/>
      <c r="BC439" s="184"/>
      <c r="BD439" s="184"/>
      <c r="BE439" s="184"/>
      <c r="BF439" s="184"/>
      <c r="BG439" s="184"/>
      <c r="BH439" s="184"/>
      <c r="BI439" s="184"/>
      <c r="BJ439" s="184"/>
      <c r="BK439" s="184"/>
      <c r="BL439" s="184"/>
      <c r="BM439" s="184"/>
      <c r="BN439" s="184"/>
      <c r="BO439" s="184"/>
      <c r="BP439" s="184"/>
      <c r="BQ439" s="184"/>
      <c r="BR439" s="184"/>
      <c r="BS439" s="184"/>
      <c r="BT439" s="184"/>
      <c r="BU439" s="184"/>
      <c r="BV439" s="184"/>
      <c r="BW439" s="184"/>
      <c r="BX439" s="184"/>
      <c r="BY439" s="184"/>
      <c r="BZ439" s="184"/>
      <c r="CA439" s="184"/>
      <c r="CB439" s="184"/>
      <c r="CC439" s="184"/>
      <c r="CD439" s="184"/>
      <c r="CE439" s="184"/>
      <c r="CF439" s="184"/>
      <c r="CG439" s="184"/>
      <c r="CH439" s="184"/>
      <c r="CI439" s="184"/>
      <c r="CJ439" s="184"/>
      <c r="CK439" s="184"/>
      <c r="CL439" s="184"/>
      <c r="CM439" s="184"/>
      <c r="CN439" s="184"/>
      <c r="CO439" s="184"/>
      <c r="CP439" s="184"/>
      <c r="CQ439" s="184"/>
      <c r="CR439" s="184"/>
      <c r="CS439" s="184"/>
      <c r="CT439" s="184"/>
      <c r="CU439" s="184"/>
      <c r="CV439" s="184"/>
      <c r="CW439" s="184"/>
      <c r="CX439" s="184"/>
      <c r="CY439" s="184"/>
      <c r="CZ439" s="184"/>
      <c r="DA439" s="184"/>
      <c r="DB439" s="184"/>
      <c r="DC439" s="184"/>
      <c r="DD439" s="184"/>
      <c r="DE439" s="184"/>
      <c r="DF439" s="184"/>
      <c r="DG439" s="184"/>
      <c r="DH439" s="184"/>
      <c r="DI439" s="184"/>
      <c r="DJ439" s="184"/>
      <c r="DK439" s="184"/>
      <c r="DL439" s="184"/>
      <c r="DM439" s="184"/>
      <c r="DN439" s="184"/>
      <c r="DO439" s="184"/>
      <c r="DP439" s="184"/>
      <c r="DQ439" s="184"/>
      <c r="DR439" s="184"/>
      <c r="DS439" s="184"/>
      <c r="DT439" s="184"/>
      <c r="DU439" s="184"/>
      <c r="DV439" s="184"/>
      <c r="DW439" s="184"/>
      <c r="DX439" s="184"/>
      <c r="DY439" s="184"/>
      <c r="DZ439" s="184"/>
      <c r="EA439" s="184"/>
      <c r="EB439" s="184"/>
      <c r="EC439" s="184"/>
    </row>
    <row r="440" spans="1:133" s="128" customFormat="1" ht="12.75">
      <c r="A440" s="158"/>
      <c r="B440" s="158"/>
      <c r="C440" s="188"/>
      <c r="D440" s="188"/>
      <c r="E440" s="188"/>
      <c r="F440" s="188"/>
      <c r="G440" s="188"/>
      <c r="H440" s="188"/>
      <c r="I440" s="188"/>
      <c r="J440" s="188"/>
      <c r="K440" s="188"/>
      <c r="L440" s="188"/>
      <c r="M440" s="188"/>
      <c r="N440" s="188"/>
      <c r="O440" s="188"/>
      <c r="P440" s="188"/>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c r="AS440" s="184"/>
      <c r="AT440" s="184"/>
      <c r="AU440" s="184"/>
      <c r="AV440" s="184"/>
      <c r="AW440" s="184"/>
      <c r="AX440" s="184"/>
      <c r="AY440" s="184"/>
      <c r="AZ440" s="184"/>
      <c r="BA440" s="184"/>
      <c r="BB440" s="184"/>
      <c r="BC440" s="184"/>
      <c r="BD440" s="184"/>
      <c r="BE440" s="184"/>
      <c r="BF440" s="184"/>
      <c r="BG440" s="184"/>
      <c r="BH440" s="184"/>
      <c r="BI440" s="184"/>
      <c r="BJ440" s="184"/>
      <c r="BK440" s="184"/>
      <c r="BL440" s="184"/>
      <c r="BM440" s="184"/>
      <c r="BN440" s="184"/>
      <c r="BO440" s="184"/>
      <c r="BP440" s="184"/>
      <c r="BQ440" s="184"/>
      <c r="BR440" s="184"/>
      <c r="BS440" s="184"/>
      <c r="BT440" s="184"/>
      <c r="BU440" s="184"/>
      <c r="BV440" s="184"/>
      <c r="BW440" s="184"/>
      <c r="BX440" s="184"/>
      <c r="BY440" s="184"/>
      <c r="BZ440" s="184"/>
      <c r="CA440" s="184"/>
      <c r="CB440" s="184"/>
      <c r="CC440" s="184"/>
      <c r="CD440" s="184"/>
      <c r="CE440" s="184"/>
      <c r="CF440" s="184"/>
      <c r="CG440" s="184"/>
      <c r="CH440" s="184"/>
      <c r="CI440" s="184"/>
      <c r="CJ440" s="184"/>
      <c r="CK440" s="184"/>
      <c r="CL440" s="184"/>
      <c r="CM440" s="184"/>
      <c r="CN440" s="184"/>
      <c r="CO440" s="184"/>
      <c r="CP440" s="184"/>
      <c r="CQ440" s="184"/>
      <c r="CR440" s="184"/>
      <c r="CS440" s="184"/>
      <c r="CT440" s="184"/>
      <c r="CU440" s="184"/>
      <c r="CV440" s="184"/>
      <c r="CW440" s="184"/>
      <c r="CX440" s="184"/>
      <c r="CY440" s="184"/>
      <c r="CZ440" s="184"/>
      <c r="DA440" s="184"/>
      <c r="DB440" s="184"/>
      <c r="DC440" s="184"/>
      <c r="DD440" s="184"/>
      <c r="DE440" s="184"/>
      <c r="DF440" s="184"/>
      <c r="DG440" s="184"/>
      <c r="DH440" s="184"/>
      <c r="DI440" s="184"/>
      <c r="DJ440" s="184"/>
      <c r="DK440" s="184"/>
      <c r="DL440" s="184"/>
      <c r="DM440" s="184"/>
      <c r="DN440" s="184"/>
      <c r="DO440" s="184"/>
      <c r="DP440" s="184"/>
      <c r="DQ440" s="184"/>
      <c r="DR440" s="184"/>
      <c r="DS440" s="184"/>
      <c r="DT440" s="184"/>
      <c r="DU440" s="184"/>
      <c r="DV440" s="184"/>
      <c r="DW440" s="184"/>
      <c r="DX440" s="184"/>
      <c r="DY440" s="184"/>
      <c r="DZ440" s="184"/>
      <c r="EA440" s="184"/>
      <c r="EB440" s="184"/>
      <c r="EC440" s="184"/>
    </row>
    <row r="441" spans="1:133" s="128" customFormat="1" ht="15">
      <c r="A441" s="160" t="s">
        <v>514</v>
      </c>
      <c r="B441" s="160"/>
      <c r="C441" s="160"/>
      <c r="D441" s="160"/>
      <c r="E441" s="160"/>
      <c r="F441" s="148">
        <v>98</v>
      </c>
      <c r="G441" s="149" t="s">
        <v>471</v>
      </c>
      <c r="H441" s="199"/>
      <c r="I441" s="199"/>
      <c r="J441" s="199"/>
      <c r="K441" s="199"/>
      <c r="L441" s="199"/>
      <c r="M441" s="199"/>
      <c r="N441" s="199"/>
      <c r="O441" s="199"/>
      <c r="P441" s="199"/>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c r="AS441" s="184"/>
      <c r="AT441" s="184"/>
      <c r="AU441" s="184"/>
      <c r="AV441" s="184"/>
      <c r="AW441" s="184"/>
      <c r="AX441" s="184"/>
      <c r="AY441" s="184"/>
      <c r="AZ441" s="184"/>
      <c r="BA441" s="184"/>
      <c r="BB441" s="184"/>
      <c r="BC441" s="184"/>
      <c r="BD441" s="184"/>
      <c r="BE441" s="184"/>
      <c r="BF441" s="184"/>
      <c r="BG441" s="184"/>
      <c r="BH441" s="184"/>
      <c r="BI441" s="184"/>
      <c r="BJ441" s="184"/>
      <c r="BK441" s="184"/>
      <c r="BL441" s="184"/>
      <c r="BM441" s="184"/>
      <c r="BN441" s="184"/>
      <c r="BO441" s="184"/>
      <c r="BP441" s="184"/>
      <c r="BQ441" s="184"/>
      <c r="BR441" s="184"/>
      <c r="BS441" s="184"/>
      <c r="BT441" s="184"/>
      <c r="BU441" s="184"/>
      <c r="BV441" s="184"/>
      <c r="BW441" s="184"/>
      <c r="BX441" s="184"/>
      <c r="BY441" s="184"/>
      <c r="BZ441" s="184"/>
      <c r="CA441" s="184"/>
      <c r="CB441" s="184"/>
      <c r="CC441" s="184"/>
      <c r="CD441" s="184"/>
      <c r="CE441" s="184"/>
      <c r="CF441" s="184"/>
      <c r="CG441" s="184"/>
      <c r="CH441" s="184"/>
      <c r="CI441" s="184"/>
      <c r="CJ441" s="184"/>
      <c r="CK441" s="184"/>
      <c r="CL441" s="184"/>
      <c r="CM441" s="184"/>
      <c r="CN441" s="184"/>
      <c r="CO441" s="184"/>
      <c r="CP441" s="184"/>
      <c r="CQ441" s="184"/>
      <c r="CR441" s="184"/>
      <c r="CS441" s="184"/>
      <c r="CT441" s="184"/>
      <c r="CU441" s="184"/>
      <c r="CV441" s="184"/>
      <c r="CW441" s="184"/>
      <c r="CX441" s="184"/>
      <c r="CY441" s="184"/>
      <c r="CZ441" s="184"/>
      <c r="DA441" s="184"/>
      <c r="DB441" s="184"/>
      <c r="DC441" s="184"/>
      <c r="DD441" s="184"/>
      <c r="DE441" s="184"/>
      <c r="DF441" s="184"/>
      <c r="DG441" s="184"/>
      <c r="DH441" s="184"/>
      <c r="DI441" s="184"/>
      <c r="DJ441" s="184"/>
      <c r="DK441" s="184"/>
      <c r="DL441" s="184"/>
      <c r="DM441" s="184"/>
      <c r="DN441" s="184"/>
      <c r="DO441" s="184"/>
      <c r="DP441" s="184"/>
      <c r="DQ441" s="184"/>
      <c r="DR441" s="184"/>
      <c r="DS441" s="184"/>
      <c r="DT441" s="184"/>
      <c r="DU441" s="184"/>
      <c r="DV441" s="184"/>
      <c r="DW441" s="184"/>
      <c r="DX441" s="184"/>
      <c r="DY441" s="184"/>
      <c r="DZ441" s="184"/>
      <c r="EA441" s="184"/>
      <c r="EB441" s="184"/>
      <c r="EC441" s="184"/>
    </row>
    <row r="442" spans="1:133" s="128" customFormat="1" ht="15">
      <c r="A442" s="160" t="s">
        <v>490</v>
      </c>
      <c r="B442" s="160"/>
      <c r="C442" s="160"/>
      <c r="D442" s="160"/>
      <c r="E442" s="160"/>
      <c r="F442" s="148">
        <v>2</v>
      </c>
      <c r="G442" s="149" t="s">
        <v>471</v>
      </c>
      <c r="H442" s="199"/>
      <c r="I442" s="199"/>
      <c r="J442" s="199"/>
      <c r="K442" s="199"/>
      <c r="L442" s="199"/>
      <c r="M442" s="199"/>
      <c r="N442" s="199"/>
      <c r="O442" s="199"/>
      <c r="P442" s="199"/>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c r="AS442" s="184"/>
      <c r="AT442" s="184"/>
      <c r="AU442" s="184"/>
      <c r="AV442" s="184"/>
      <c r="AW442" s="184"/>
      <c r="AX442" s="184"/>
      <c r="AY442" s="184"/>
      <c r="AZ442" s="184"/>
      <c r="BA442" s="184"/>
      <c r="BB442" s="184"/>
      <c r="BC442" s="184"/>
      <c r="BD442" s="184"/>
      <c r="BE442" s="184"/>
      <c r="BF442" s="184"/>
      <c r="BG442" s="184"/>
      <c r="BH442" s="184"/>
      <c r="BI442" s="184"/>
      <c r="BJ442" s="184"/>
      <c r="BK442" s="184"/>
      <c r="BL442" s="184"/>
      <c r="BM442" s="184"/>
      <c r="BN442" s="184"/>
      <c r="BO442" s="184"/>
      <c r="BP442" s="184"/>
      <c r="BQ442" s="184"/>
      <c r="BR442" s="184"/>
      <c r="BS442" s="184"/>
      <c r="BT442" s="184"/>
      <c r="BU442" s="184"/>
      <c r="BV442" s="184"/>
      <c r="BW442" s="184"/>
      <c r="BX442" s="184"/>
      <c r="BY442" s="184"/>
      <c r="BZ442" s="184"/>
      <c r="CA442" s="184"/>
      <c r="CB442" s="184"/>
      <c r="CC442" s="184"/>
      <c r="CD442" s="184"/>
      <c r="CE442" s="184"/>
      <c r="CF442" s="184"/>
      <c r="CG442" s="184"/>
      <c r="CH442" s="184"/>
      <c r="CI442" s="184"/>
      <c r="CJ442" s="184"/>
      <c r="CK442" s="184"/>
      <c r="CL442" s="184"/>
      <c r="CM442" s="184"/>
      <c r="CN442" s="184"/>
      <c r="CO442" s="184"/>
      <c r="CP442" s="184"/>
      <c r="CQ442" s="184"/>
      <c r="CR442" s="184"/>
      <c r="CS442" s="184"/>
      <c r="CT442" s="184"/>
      <c r="CU442" s="184"/>
      <c r="CV442" s="184"/>
      <c r="CW442" s="184"/>
      <c r="CX442" s="184"/>
      <c r="CY442" s="184"/>
      <c r="CZ442" s="184"/>
      <c r="DA442" s="184"/>
      <c r="DB442" s="184"/>
      <c r="DC442" s="184"/>
      <c r="DD442" s="184"/>
      <c r="DE442" s="184"/>
      <c r="DF442" s="184"/>
      <c r="DG442" s="184"/>
      <c r="DH442" s="184"/>
      <c r="DI442" s="184"/>
      <c r="DJ442" s="184"/>
      <c r="DK442" s="184"/>
      <c r="DL442" s="184"/>
      <c r="DM442" s="184"/>
      <c r="DN442" s="184"/>
      <c r="DO442" s="184"/>
      <c r="DP442" s="184"/>
      <c r="DQ442" s="184"/>
      <c r="DR442" s="184"/>
      <c r="DS442" s="184"/>
      <c r="DT442" s="184"/>
      <c r="DU442" s="184"/>
      <c r="DV442" s="184"/>
      <c r="DW442" s="184"/>
      <c r="DX442" s="184"/>
      <c r="DY442" s="184"/>
      <c r="DZ442" s="184"/>
      <c r="EA442" s="184"/>
      <c r="EB442" s="184"/>
      <c r="EC442" s="184"/>
    </row>
    <row r="443" spans="1:133" s="128" customFormat="1" ht="15">
      <c r="A443" s="160" t="s">
        <v>533</v>
      </c>
      <c r="B443" s="160"/>
      <c r="C443" s="160"/>
      <c r="D443" s="160"/>
      <c r="E443" s="160"/>
      <c r="F443" s="148"/>
      <c r="G443" s="149"/>
      <c r="H443" s="199"/>
      <c r="I443" s="199"/>
      <c r="J443" s="199"/>
      <c r="K443" s="199"/>
      <c r="L443" s="199"/>
      <c r="M443" s="199"/>
      <c r="N443" s="199"/>
      <c r="O443" s="199"/>
      <c r="P443" s="199"/>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c r="AS443" s="184"/>
      <c r="AT443" s="184"/>
      <c r="AU443" s="184"/>
      <c r="AV443" s="184"/>
      <c r="AW443" s="184"/>
      <c r="AX443" s="184"/>
      <c r="AY443" s="184"/>
      <c r="AZ443" s="184"/>
      <c r="BA443" s="184"/>
      <c r="BB443" s="184"/>
      <c r="BC443" s="184"/>
      <c r="BD443" s="184"/>
      <c r="BE443" s="184"/>
      <c r="BF443" s="184"/>
      <c r="BG443" s="184"/>
      <c r="BH443" s="184"/>
      <c r="BI443" s="184"/>
      <c r="BJ443" s="184"/>
      <c r="BK443" s="184"/>
      <c r="BL443" s="184"/>
      <c r="BM443" s="184"/>
      <c r="BN443" s="184"/>
      <c r="BO443" s="184"/>
      <c r="BP443" s="184"/>
      <c r="BQ443" s="184"/>
      <c r="BR443" s="184"/>
      <c r="BS443" s="184"/>
      <c r="BT443" s="184"/>
      <c r="BU443" s="184"/>
      <c r="BV443" s="184"/>
      <c r="BW443" s="184"/>
      <c r="BX443" s="184"/>
      <c r="BY443" s="184"/>
      <c r="BZ443" s="184"/>
      <c r="CA443" s="184"/>
      <c r="CB443" s="184"/>
      <c r="CC443" s="184"/>
      <c r="CD443" s="184"/>
      <c r="CE443" s="184"/>
      <c r="CF443" s="184"/>
      <c r="CG443" s="184"/>
      <c r="CH443" s="184"/>
      <c r="CI443" s="184"/>
      <c r="CJ443" s="184"/>
      <c r="CK443" s="184"/>
      <c r="CL443" s="184"/>
      <c r="CM443" s="184"/>
      <c r="CN443" s="184"/>
      <c r="CO443" s="184"/>
      <c r="CP443" s="184"/>
      <c r="CQ443" s="184"/>
      <c r="CR443" s="184"/>
      <c r="CS443" s="184"/>
      <c r="CT443" s="184"/>
      <c r="CU443" s="184"/>
      <c r="CV443" s="184"/>
      <c r="CW443" s="184"/>
      <c r="CX443" s="184"/>
      <c r="CY443" s="184"/>
      <c r="CZ443" s="184"/>
      <c r="DA443" s="184"/>
      <c r="DB443" s="184"/>
      <c r="DC443" s="184"/>
      <c r="DD443" s="184"/>
      <c r="DE443" s="184"/>
      <c r="DF443" s="184"/>
      <c r="DG443" s="184"/>
      <c r="DH443" s="184"/>
      <c r="DI443" s="184"/>
      <c r="DJ443" s="184"/>
      <c r="DK443" s="184"/>
      <c r="DL443" s="184"/>
      <c r="DM443" s="184"/>
      <c r="DN443" s="184"/>
      <c r="DO443" s="184"/>
      <c r="DP443" s="184"/>
      <c r="DQ443" s="184"/>
      <c r="DR443" s="184"/>
      <c r="DS443" s="184"/>
      <c r="DT443" s="184"/>
      <c r="DU443" s="184"/>
      <c r="DV443" s="184"/>
      <c r="DW443" s="184"/>
      <c r="DX443" s="184"/>
      <c r="DY443" s="184"/>
      <c r="DZ443" s="184"/>
      <c r="EA443" s="184"/>
      <c r="EB443" s="184"/>
      <c r="EC443" s="184"/>
    </row>
    <row r="444" spans="1:133" s="128" customFormat="1" ht="12.75">
      <c r="A444" s="165"/>
      <c r="B444" s="165"/>
      <c r="C444" s="165"/>
      <c r="D444" s="165"/>
      <c r="E444" s="165"/>
      <c r="F444" s="165"/>
      <c r="G444" s="165"/>
      <c r="H444" s="165"/>
      <c r="I444" s="165"/>
      <c r="J444" s="165"/>
      <c r="K444" s="165"/>
      <c r="L444" s="165"/>
      <c r="M444" s="165"/>
      <c r="N444" s="165"/>
      <c r="O444" s="165"/>
      <c r="P444" s="165"/>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c r="AS444" s="184"/>
      <c r="AT444" s="184"/>
      <c r="AU444" s="184"/>
      <c r="AV444" s="184"/>
      <c r="AW444" s="184"/>
      <c r="AX444" s="184"/>
      <c r="AY444" s="184"/>
      <c r="AZ444" s="184"/>
      <c r="BA444" s="184"/>
      <c r="BB444" s="184"/>
      <c r="BC444" s="184"/>
      <c r="BD444" s="184"/>
      <c r="BE444" s="184"/>
      <c r="BF444" s="184"/>
      <c r="BG444" s="184"/>
      <c r="BH444" s="184"/>
      <c r="BI444" s="184"/>
      <c r="BJ444" s="184"/>
      <c r="BK444" s="184"/>
      <c r="BL444" s="184"/>
      <c r="BM444" s="184"/>
      <c r="BN444" s="184"/>
      <c r="BO444" s="184"/>
      <c r="BP444" s="184"/>
      <c r="BQ444" s="184"/>
      <c r="BR444" s="184"/>
      <c r="BS444" s="184"/>
      <c r="BT444" s="184"/>
      <c r="BU444" s="184"/>
      <c r="BV444" s="184"/>
      <c r="BW444" s="184"/>
      <c r="BX444" s="184"/>
      <c r="BY444" s="184"/>
      <c r="BZ444" s="184"/>
      <c r="CA444" s="184"/>
      <c r="CB444" s="184"/>
      <c r="CC444" s="184"/>
      <c r="CD444" s="184"/>
      <c r="CE444" s="184"/>
      <c r="CF444" s="184"/>
      <c r="CG444" s="184"/>
      <c r="CH444" s="184"/>
      <c r="CI444" s="184"/>
      <c r="CJ444" s="184"/>
      <c r="CK444" s="184"/>
      <c r="CL444" s="184"/>
      <c r="CM444" s="184"/>
      <c r="CN444" s="184"/>
      <c r="CO444" s="184"/>
      <c r="CP444" s="184"/>
      <c r="CQ444" s="184"/>
      <c r="CR444" s="184"/>
      <c r="CS444" s="184"/>
      <c r="CT444" s="184"/>
      <c r="CU444" s="184"/>
      <c r="CV444" s="184"/>
      <c r="CW444" s="184"/>
      <c r="CX444" s="184"/>
      <c r="CY444" s="184"/>
      <c r="CZ444" s="184"/>
      <c r="DA444" s="184"/>
      <c r="DB444" s="184"/>
      <c r="DC444" s="184"/>
      <c r="DD444" s="184"/>
      <c r="DE444" s="184"/>
      <c r="DF444" s="184"/>
      <c r="DG444" s="184"/>
      <c r="DH444" s="184"/>
      <c r="DI444" s="184"/>
      <c r="DJ444" s="184"/>
      <c r="DK444" s="184"/>
      <c r="DL444" s="184"/>
      <c r="DM444" s="184"/>
      <c r="DN444" s="184"/>
      <c r="DO444" s="184"/>
      <c r="DP444" s="184"/>
      <c r="DQ444" s="184"/>
      <c r="DR444" s="184"/>
      <c r="DS444" s="184"/>
      <c r="DT444" s="184"/>
      <c r="DU444" s="184"/>
      <c r="DV444" s="184"/>
      <c r="DW444" s="184"/>
      <c r="DX444" s="184"/>
      <c r="DY444" s="184"/>
      <c r="DZ444" s="184"/>
      <c r="EA444" s="184"/>
      <c r="EB444" s="184"/>
      <c r="EC444" s="184"/>
    </row>
    <row r="445" spans="1:133" s="128" customFormat="1" ht="15">
      <c r="A445" s="206" t="s">
        <v>515</v>
      </c>
      <c r="B445" s="206"/>
      <c r="C445" s="206"/>
      <c r="D445" s="206"/>
      <c r="E445" s="206"/>
      <c r="F445" s="207">
        <f>F442*F441</f>
        <v>196</v>
      </c>
      <c r="G445" s="208" t="s">
        <v>474</v>
      </c>
      <c r="H445" s="199"/>
      <c r="I445" s="199"/>
      <c r="J445" s="199"/>
      <c r="K445" s="199"/>
      <c r="L445" s="199"/>
      <c r="M445" s="199"/>
      <c r="N445" s="199"/>
      <c r="O445" s="199"/>
      <c r="P445" s="199"/>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c r="AS445" s="184"/>
      <c r="AT445" s="184"/>
      <c r="AU445" s="184"/>
      <c r="AV445" s="184"/>
      <c r="AW445" s="184"/>
      <c r="AX445" s="184"/>
      <c r="AY445" s="184"/>
      <c r="AZ445" s="184"/>
      <c r="BA445" s="184"/>
      <c r="BB445" s="184"/>
      <c r="BC445" s="184"/>
      <c r="BD445" s="184"/>
      <c r="BE445" s="184"/>
      <c r="BF445" s="184"/>
      <c r="BG445" s="184"/>
      <c r="BH445" s="184"/>
      <c r="BI445" s="184"/>
      <c r="BJ445" s="184"/>
      <c r="BK445" s="184"/>
      <c r="BL445" s="184"/>
      <c r="BM445" s="184"/>
      <c r="BN445" s="184"/>
      <c r="BO445" s="184"/>
      <c r="BP445" s="184"/>
      <c r="BQ445" s="184"/>
      <c r="BR445" s="184"/>
      <c r="BS445" s="184"/>
      <c r="BT445" s="184"/>
      <c r="BU445" s="184"/>
      <c r="BV445" s="184"/>
      <c r="BW445" s="184"/>
      <c r="BX445" s="184"/>
      <c r="BY445" s="184"/>
      <c r="BZ445" s="184"/>
      <c r="CA445" s="184"/>
      <c r="CB445" s="184"/>
      <c r="CC445" s="184"/>
      <c r="CD445" s="184"/>
      <c r="CE445" s="184"/>
      <c r="CF445" s="184"/>
      <c r="CG445" s="184"/>
      <c r="CH445" s="184"/>
      <c r="CI445" s="184"/>
      <c r="CJ445" s="184"/>
      <c r="CK445" s="184"/>
      <c r="CL445" s="184"/>
      <c r="CM445" s="184"/>
      <c r="CN445" s="184"/>
      <c r="CO445" s="184"/>
      <c r="CP445" s="184"/>
      <c r="CQ445" s="184"/>
      <c r="CR445" s="184"/>
      <c r="CS445" s="184"/>
      <c r="CT445" s="184"/>
      <c r="CU445" s="184"/>
      <c r="CV445" s="184"/>
      <c r="CW445" s="184"/>
      <c r="CX445" s="184"/>
      <c r="CY445" s="184"/>
      <c r="CZ445" s="184"/>
      <c r="DA445" s="184"/>
      <c r="DB445" s="184"/>
      <c r="DC445" s="184"/>
      <c r="DD445" s="184"/>
      <c r="DE445" s="184"/>
      <c r="DF445" s="184"/>
      <c r="DG445" s="184"/>
      <c r="DH445" s="184"/>
      <c r="DI445" s="184"/>
      <c r="DJ445" s="184"/>
      <c r="DK445" s="184"/>
      <c r="DL445" s="184"/>
      <c r="DM445" s="184"/>
      <c r="DN445" s="184"/>
      <c r="DO445" s="184"/>
      <c r="DP445" s="184"/>
      <c r="DQ445" s="184"/>
      <c r="DR445" s="184"/>
      <c r="DS445" s="184"/>
      <c r="DT445" s="184"/>
      <c r="DU445" s="184"/>
      <c r="DV445" s="184"/>
      <c r="DW445" s="184"/>
      <c r="DX445" s="184"/>
      <c r="DY445" s="184"/>
      <c r="DZ445" s="184"/>
      <c r="EA445" s="184"/>
      <c r="EB445" s="184"/>
      <c r="EC445" s="184"/>
    </row>
    <row r="446" spans="1:133" s="128" customFormat="1" ht="12.75">
      <c r="A446" s="165"/>
      <c r="B446" s="165"/>
      <c r="C446" s="165"/>
      <c r="D446" s="165"/>
      <c r="E446" s="165"/>
      <c r="F446" s="165"/>
      <c r="G446" s="165"/>
      <c r="H446" s="165"/>
      <c r="I446" s="165"/>
      <c r="J446" s="165"/>
      <c r="K446" s="165"/>
      <c r="L446" s="165"/>
      <c r="M446" s="165"/>
      <c r="N446" s="165"/>
      <c r="O446" s="165"/>
      <c r="P446" s="165"/>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c r="AS446" s="184"/>
      <c r="AT446" s="184"/>
      <c r="AU446" s="184"/>
      <c r="AV446" s="184"/>
      <c r="AW446" s="184"/>
      <c r="AX446" s="184"/>
      <c r="AY446" s="184"/>
      <c r="AZ446" s="184"/>
      <c r="BA446" s="184"/>
      <c r="BB446" s="184"/>
      <c r="BC446" s="184"/>
      <c r="BD446" s="184"/>
      <c r="BE446" s="184"/>
      <c r="BF446" s="184"/>
      <c r="BG446" s="184"/>
      <c r="BH446" s="184"/>
      <c r="BI446" s="184"/>
      <c r="BJ446" s="184"/>
      <c r="BK446" s="184"/>
      <c r="BL446" s="184"/>
      <c r="BM446" s="184"/>
      <c r="BN446" s="184"/>
      <c r="BO446" s="184"/>
      <c r="BP446" s="184"/>
      <c r="BQ446" s="184"/>
      <c r="BR446" s="184"/>
      <c r="BS446" s="184"/>
      <c r="BT446" s="184"/>
      <c r="BU446" s="184"/>
      <c r="BV446" s="184"/>
      <c r="BW446" s="184"/>
      <c r="BX446" s="184"/>
      <c r="BY446" s="184"/>
      <c r="BZ446" s="184"/>
      <c r="CA446" s="184"/>
      <c r="CB446" s="184"/>
      <c r="CC446" s="184"/>
      <c r="CD446" s="184"/>
      <c r="CE446" s="184"/>
      <c r="CF446" s="184"/>
      <c r="CG446" s="184"/>
      <c r="CH446" s="184"/>
      <c r="CI446" s="184"/>
      <c r="CJ446" s="184"/>
      <c r="CK446" s="184"/>
      <c r="CL446" s="184"/>
      <c r="CM446" s="184"/>
      <c r="CN446" s="184"/>
      <c r="CO446" s="184"/>
      <c r="CP446" s="184"/>
      <c r="CQ446" s="184"/>
      <c r="CR446" s="184"/>
      <c r="CS446" s="184"/>
      <c r="CT446" s="184"/>
      <c r="CU446" s="184"/>
      <c r="CV446" s="184"/>
      <c r="CW446" s="184"/>
      <c r="CX446" s="184"/>
      <c r="CY446" s="184"/>
      <c r="CZ446" s="184"/>
      <c r="DA446" s="184"/>
      <c r="DB446" s="184"/>
      <c r="DC446" s="184"/>
      <c r="DD446" s="184"/>
      <c r="DE446" s="184"/>
      <c r="DF446" s="184"/>
      <c r="DG446" s="184"/>
      <c r="DH446" s="184"/>
      <c r="DI446" s="184"/>
      <c r="DJ446" s="184"/>
      <c r="DK446" s="184"/>
      <c r="DL446" s="184"/>
      <c r="DM446" s="184"/>
      <c r="DN446" s="184"/>
      <c r="DO446" s="184"/>
      <c r="DP446" s="184"/>
      <c r="DQ446" s="184"/>
      <c r="DR446" s="184"/>
      <c r="DS446" s="184"/>
      <c r="DT446" s="184"/>
      <c r="DU446" s="184"/>
      <c r="DV446" s="184"/>
      <c r="DW446" s="184"/>
      <c r="DX446" s="184"/>
      <c r="DY446" s="184"/>
      <c r="DZ446" s="184"/>
      <c r="EA446" s="184"/>
      <c r="EB446" s="184"/>
      <c r="EC446" s="184"/>
    </row>
    <row r="447" spans="1:133" s="128" customFormat="1" ht="15.75">
      <c r="A447" s="151" t="s">
        <v>467</v>
      </c>
      <c r="B447" s="151"/>
      <c r="C447" s="152">
        <f>F445</f>
        <v>196</v>
      </c>
      <c r="D447" s="153" t="s">
        <v>474</v>
      </c>
      <c r="E447" s="154"/>
      <c r="F447" s="154"/>
      <c r="G447" s="154"/>
      <c r="H447" s="154"/>
      <c r="I447" s="154"/>
      <c r="J447" s="153"/>
      <c r="K447" s="152"/>
      <c r="L447" s="174"/>
      <c r="M447" s="175"/>
      <c r="N447" s="176"/>
      <c r="O447" s="176"/>
      <c r="P447" s="177"/>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c r="AS447" s="184"/>
      <c r="AT447" s="184"/>
      <c r="AU447" s="184"/>
      <c r="AV447" s="184"/>
      <c r="AW447" s="184"/>
      <c r="AX447" s="184"/>
      <c r="AY447" s="184"/>
      <c r="AZ447" s="184"/>
      <c r="BA447" s="184"/>
      <c r="BB447" s="184"/>
      <c r="BC447" s="184"/>
      <c r="BD447" s="184"/>
      <c r="BE447" s="184"/>
      <c r="BF447" s="184"/>
      <c r="BG447" s="184"/>
      <c r="BH447" s="184"/>
      <c r="BI447" s="184"/>
      <c r="BJ447" s="184"/>
      <c r="BK447" s="184"/>
      <c r="BL447" s="184"/>
      <c r="BM447" s="184"/>
      <c r="BN447" s="184"/>
      <c r="BO447" s="184"/>
      <c r="BP447" s="184"/>
      <c r="BQ447" s="184"/>
      <c r="BR447" s="184"/>
      <c r="BS447" s="184"/>
      <c r="BT447" s="184"/>
      <c r="BU447" s="184"/>
      <c r="BV447" s="184"/>
      <c r="BW447" s="184"/>
      <c r="BX447" s="184"/>
      <c r="BY447" s="184"/>
      <c r="BZ447" s="184"/>
      <c r="CA447" s="184"/>
      <c r="CB447" s="184"/>
      <c r="CC447" s="184"/>
      <c r="CD447" s="184"/>
      <c r="CE447" s="184"/>
      <c r="CF447" s="184"/>
      <c r="CG447" s="184"/>
      <c r="CH447" s="184"/>
      <c r="CI447" s="184"/>
      <c r="CJ447" s="184"/>
      <c r="CK447" s="184"/>
      <c r="CL447" s="184"/>
      <c r="CM447" s="184"/>
      <c r="CN447" s="184"/>
      <c r="CO447" s="184"/>
      <c r="CP447" s="184"/>
      <c r="CQ447" s="184"/>
      <c r="CR447" s="184"/>
      <c r="CS447" s="184"/>
      <c r="CT447" s="184"/>
      <c r="CU447" s="184"/>
      <c r="CV447" s="184"/>
      <c r="CW447" s="184"/>
      <c r="CX447" s="184"/>
      <c r="CY447" s="184"/>
      <c r="CZ447" s="184"/>
      <c r="DA447" s="184"/>
      <c r="DB447" s="184"/>
      <c r="DC447" s="184"/>
      <c r="DD447" s="184"/>
      <c r="DE447" s="184"/>
      <c r="DF447" s="184"/>
      <c r="DG447" s="184"/>
      <c r="DH447" s="184"/>
      <c r="DI447" s="184"/>
      <c r="DJ447" s="184"/>
      <c r="DK447" s="184"/>
      <c r="DL447" s="184"/>
      <c r="DM447" s="184"/>
      <c r="DN447" s="184"/>
      <c r="DO447" s="184"/>
      <c r="DP447" s="184"/>
      <c r="DQ447" s="184"/>
      <c r="DR447" s="184"/>
      <c r="DS447" s="184"/>
      <c r="DT447" s="184"/>
      <c r="DU447" s="184"/>
      <c r="DV447" s="184"/>
      <c r="DW447" s="184"/>
      <c r="DX447" s="184"/>
      <c r="DY447" s="184"/>
      <c r="DZ447" s="184"/>
      <c r="EA447" s="184"/>
      <c r="EB447" s="184"/>
      <c r="EC447" s="184"/>
    </row>
    <row r="448" spans="1:133" s="128" customFormat="1" ht="13.5">
      <c r="A448" s="155"/>
      <c r="B448" s="214"/>
      <c r="C448" s="214"/>
      <c r="D448" s="214"/>
      <c r="E448" s="214"/>
      <c r="F448" s="214"/>
      <c r="G448" s="214"/>
      <c r="H448" s="214"/>
      <c r="I448" s="214"/>
      <c r="J448" s="214"/>
      <c r="K448" s="214"/>
      <c r="L448" s="214"/>
      <c r="M448" s="214"/>
      <c r="N448" s="214"/>
      <c r="O448" s="214"/>
      <c r="P448" s="216"/>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c r="AS448" s="184"/>
      <c r="AT448" s="184"/>
      <c r="AU448" s="184"/>
      <c r="AV448" s="184"/>
      <c r="AW448" s="184"/>
      <c r="AX448" s="184"/>
      <c r="AY448" s="184"/>
      <c r="AZ448" s="184"/>
      <c r="BA448" s="184"/>
      <c r="BB448" s="184"/>
      <c r="BC448" s="184"/>
      <c r="BD448" s="184"/>
      <c r="BE448" s="184"/>
      <c r="BF448" s="184"/>
      <c r="BG448" s="184"/>
      <c r="BH448" s="184"/>
      <c r="BI448" s="184"/>
      <c r="BJ448" s="184"/>
      <c r="BK448" s="184"/>
      <c r="BL448" s="184"/>
      <c r="BM448" s="184"/>
      <c r="BN448" s="184"/>
      <c r="BO448" s="184"/>
      <c r="BP448" s="184"/>
      <c r="BQ448" s="184"/>
      <c r="BR448" s="184"/>
      <c r="BS448" s="184"/>
      <c r="BT448" s="184"/>
      <c r="BU448" s="184"/>
      <c r="BV448" s="184"/>
      <c r="BW448" s="184"/>
      <c r="BX448" s="184"/>
      <c r="BY448" s="184"/>
      <c r="BZ448" s="184"/>
      <c r="CA448" s="184"/>
      <c r="CB448" s="184"/>
      <c r="CC448" s="184"/>
      <c r="CD448" s="184"/>
      <c r="CE448" s="184"/>
      <c r="CF448" s="184"/>
      <c r="CG448" s="184"/>
      <c r="CH448" s="184"/>
      <c r="CI448" s="184"/>
      <c r="CJ448" s="184"/>
      <c r="CK448" s="184"/>
      <c r="CL448" s="184"/>
      <c r="CM448" s="184"/>
      <c r="CN448" s="184"/>
      <c r="CO448" s="184"/>
      <c r="CP448" s="184"/>
      <c r="CQ448" s="184"/>
      <c r="CR448" s="184"/>
      <c r="CS448" s="184"/>
      <c r="CT448" s="184"/>
      <c r="CU448" s="184"/>
      <c r="CV448" s="184"/>
      <c r="CW448" s="184"/>
      <c r="CX448" s="184"/>
      <c r="CY448" s="184"/>
      <c r="CZ448" s="184"/>
      <c r="DA448" s="184"/>
      <c r="DB448" s="184"/>
      <c r="DC448" s="184"/>
      <c r="DD448" s="184"/>
      <c r="DE448" s="184"/>
      <c r="DF448" s="184"/>
      <c r="DG448" s="184"/>
      <c r="DH448" s="184"/>
      <c r="DI448" s="184"/>
      <c r="DJ448" s="184"/>
      <c r="DK448" s="184"/>
      <c r="DL448" s="184"/>
      <c r="DM448" s="184"/>
      <c r="DN448" s="184"/>
      <c r="DO448" s="184"/>
      <c r="DP448" s="184"/>
      <c r="DQ448" s="184"/>
      <c r="DR448" s="184"/>
      <c r="DS448" s="184"/>
      <c r="DT448" s="184"/>
      <c r="DU448" s="184"/>
      <c r="DV448" s="184"/>
      <c r="DW448" s="184"/>
      <c r="DX448" s="184"/>
      <c r="DY448" s="184"/>
      <c r="DZ448" s="184"/>
      <c r="EA448" s="184"/>
      <c r="EB448" s="184"/>
      <c r="EC448" s="184"/>
    </row>
    <row r="449" spans="1:133" s="128" customFormat="1" ht="22.5" customHeight="1">
      <c r="A449" s="142" t="s">
        <v>143</v>
      </c>
      <c r="B449" s="142"/>
      <c r="C449" s="200" t="s">
        <v>546</v>
      </c>
      <c r="D449" s="200"/>
      <c r="E449" s="200"/>
      <c r="F449" s="200"/>
      <c r="G449" s="200"/>
      <c r="H449" s="200"/>
      <c r="I449" s="200"/>
      <c r="J449" s="200"/>
      <c r="K449" s="200"/>
      <c r="L449" s="200"/>
      <c r="M449" s="200"/>
      <c r="N449" s="200"/>
      <c r="O449" s="200"/>
      <c r="P449" s="200"/>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c r="AS449" s="184"/>
      <c r="AT449" s="184"/>
      <c r="AU449" s="184"/>
      <c r="AV449" s="184"/>
      <c r="AW449" s="184"/>
      <c r="AX449" s="184"/>
      <c r="AY449" s="184"/>
      <c r="AZ449" s="184"/>
      <c r="BA449" s="184"/>
      <c r="BB449" s="184"/>
      <c r="BC449" s="184"/>
      <c r="BD449" s="184"/>
      <c r="BE449" s="184"/>
      <c r="BF449" s="184"/>
      <c r="BG449" s="184"/>
      <c r="BH449" s="184"/>
      <c r="BI449" s="184"/>
      <c r="BJ449" s="184"/>
      <c r="BK449" s="184"/>
      <c r="BL449" s="184"/>
      <c r="BM449" s="184"/>
      <c r="BN449" s="184"/>
      <c r="BO449" s="184"/>
      <c r="BP449" s="184"/>
      <c r="BQ449" s="184"/>
      <c r="BR449" s="184"/>
      <c r="BS449" s="184"/>
      <c r="BT449" s="184"/>
      <c r="BU449" s="184"/>
      <c r="BV449" s="184"/>
      <c r="BW449" s="184"/>
      <c r="BX449" s="184"/>
      <c r="BY449" s="184"/>
      <c r="BZ449" s="184"/>
      <c r="CA449" s="184"/>
      <c r="CB449" s="184"/>
      <c r="CC449" s="184"/>
      <c r="CD449" s="184"/>
      <c r="CE449" s="184"/>
      <c r="CF449" s="184"/>
      <c r="CG449" s="184"/>
      <c r="CH449" s="184"/>
      <c r="CI449" s="184"/>
      <c r="CJ449" s="184"/>
      <c r="CK449" s="184"/>
      <c r="CL449" s="184"/>
      <c r="CM449" s="184"/>
      <c r="CN449" s="184"/>
      <c r="CO449" s="184"/>
      <c r="CP449" s="184"/>
      <c r="CQ449" s="184"/>
      <c r="CR449" s="184"/>
      <c r="CS449" s="184"/>
      <c r="CT449" s="184"/>
      <c r="CU449" s="184"/>
      <c r="CV449" s="184"/>
      <c r="CW449" s="184"/>
      <c r="CX449" s="184"/>
      <c r="CY449" s="184"/>
      <c r="CZ449" s="184"/>
      <c r="DA449" s="184"/>
      <c r="DB449" s="184"/>
      <c r="DC449" s="184"/>
      <c r="DD449" s="184"/>
      <c r="DE449" s="184"/>
      <c r="DF449" s="184"/>
      <c r="DG449" s="184"/>
      <c r="DH449" s="184"/>
      <c r="DI449" s="184"/>
      <c r="DJ449" s="184"/>
      <c r="DK449" s="184"/>
      <c r="DL449" s="184"/>
      <c r="DM449" s="184"/>
      <c r="DN449" s="184"/>
      <c r="DO449" s="184"/>
      <c r="DP449" s="184"/>
      <c r="DQ449" s="184"/>
      <c r="DR449" s="184"/>
      <c r="DS449" s="184"/>
      <c r="DT449" s="184"/>
      <c r="DU449" s="184"/>
      <c r="DV449" s="184"/>
      <c r="DW449" s="184"/>
      <c r="DX449" s="184"/>
      <c r="DY449" s="184"/>
      <c r="DZ449" s="184"/>
      <c r="EA449" s="184"/>
      <c r="EB449" s="184"/>
      <c r="EC449" s="184"/>
    </row>
    <row r="450" spans="1:133" s="128" customFormat="1" ht="12.75">
      <c r="A450" s="142"/>
      <c r="B450" s="142"/>
      <c r="C450" s="200"/>
      <c r="D450" s="200"/>
      <c r="E450" s="200"/>
      <c r="F450" s="200"/>
      <c r="G450" s="200"/>
      <c r="H450" s="200"/>
      <c r="I450" s="200"/>
      <c r="J450" s="200"/>
      <c r="K450" s="200"/>
      <c r="L450" s="200"/>
      <c r="M450" s="200"/>
      <c r="N450" s="200"/>
      <c r="O450" s="200"/>
      <c r="P450" s="200"/>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c r="AS450" s="184"/>
      <c r="AT450" s="184"/>
      <c r="AU450" s="184"/>
      <c r="AV450" s="184"/>
      <c r="AW450" s="184"/>
      <c r="AX450" s="184"/>
      <c r="AY450" s="184"/>
      <c r="AZ450" s="184"/>
      <c r="BA450" s="184"/>
      <c r="BB450" s="184"/>
      <c r="BC450" s="184"/>
      <c r="BD450" s="184"/>
      <c r="BE450" s="184"/>
      <c r="BF450" s="184"/>
      <c r="BG450" s="184"/>
      <c r="BH450" s="184"/>
      <c r="BI450" s="184"/>
      <c r="BJ450" s="184"/>
      <c r="BK450" s="184"/>
      <c r="BL450" s="184"/>
      <c r="BM450" s="184"/>
      <c r="BN450" s="184"/>
      <c r="BO450" s="184"/>
      <c r="BP450" s="184"/>
      <c r="BQ450" s="184"/>
      <c r="BR450" s="184"/>
      <c r="BS450" s="184"/>
      <c r="BT450" s="184"/>
      <c r="BU450" s="184"/>
      <c r="BV450" s="184"/>
      <c r="BW450" s="184"/>
      <c r="BX450" s="184"/>
      <c r="BY450" s="184"/>
      <c r="BZ450" s="184"/>
      <c r="CA450" s="184"/>
      <c r="CB450" s="184"/>
      <c r="CC450" s="184"/>
      <c r="CD450" s="184"/>
      <c r="CE450" s="184"/>
      <c r="CF450" s="184"/>
      <c r="CG450" s="184"/>
      <c r="CH450" s="184"/>
      <c r="CI450" s="184"/>
      <c r="CJ450" s="184"/>
      <c r="CK450" s="184"/>
      <c r="CL450" s="184"/>
      <c r="CM450" s="184"/>
      <c r="CN450" s="184"/>
      <c r="CO450" s="184"/>
      <c r="CP450" s="184"/>
      <c r="CQ450" s="184"/>
      <c r="CR450" s="184"/>
      <c r="CS450" s="184"/>
      <c r="CT450" s="184"/>
      <c r="CU450" s="184"/>
      <c r="CV450" s="184"/>
      <c r="CW450" s="184"/>
      <c r="CX450" s="184"/>
      <c r="CY450" s="184"/>
      <c r="CZ450" s="184"/>
      <c r="DA450" s="184"/>
      <c r="DB450" s="184"/>
      <c r="DC450" s="184"/>
      <c r="DD450" s="184"/>
      <c r="DE450" s="184"/>
      <c r="DF450" s="184"/>
      <c r="DG450" s="184"/>
      <c r="DH450" s="184"/>
      <c r="DI450" s="184"/>
      <c r="DJ450" s="184"/>
      <c r="DK450" s="184"/>
      <c r="DL450" s="184"/>
      <c r="DM450" s="184"/>
      <c r="DN450" s="184"/>
      <c r="DO450" s="184"/>
      <c r="DP450" s="184"/>
      <c r="DQ450" s="184"/>
      <c r="DR450" s="184"/>
      <c r="DS450" s="184"/>
      <c r="DT450" s="184"/>
      <c r="DU450" s="184"/>
      <c r="DV450" s="184"/>
      <c r="DW450" s="184"/>
      <c r="DX450" s="184"/>
      <c r="DY450" s="184"/>
      <c r="DZ450" s="184"/>
      <c r="EA450" s="184"/>
      <c r="EB450" s="184"/>
      <c r="EC450" s="184"/>
    </row>
    <row r="451" spans="1:133" s="128" customFormat="1" ht="12.75">
      <c r="A451" s="158" t="s">
        <v>469</v>
      </c>
      <c r="B451" s="158"/>
      <c r="C451" s="188" t="s">
        <v>547</v>
      </c>
      <c r="D451" s="188"/>
      <c r="E451" s="188"/>
      <c r="F451" s="188"/>
      <c r="G451" s="188"/>
      <c r="H451" s="188"/>
      <c r="I451" s="188"/>
      <c r="J451" s="188"/>
      <c r="K451" s="188"/>
      <c r="L451" s="188"/>
      <c r="M451" s="188"/>
      <c r="N451" s="188"/>
      <c r="O451" s="188"/>
      <c r="P451" s="188"/>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c r="AS451" s="184"/>
      <c r="AT451" s="184"/>
      <c r="AU451" s="184"/>
      <c r="AV451" s="184"/>
      <c r="AW451" s="184"/>
      <c r="AX451" s="184"/>
      <c r="AY451" s="184"/>
      <c r="AZ451" s="184"/>
      <c r="BA451" s="184"/>
      <c r="BB451" s="184"/>
      <c r="BC451" s="184"/>
      <c r="BD451" s="184"/>
      <c r="BE451" s="184"/>
      <c r="BF451" s="184"/>
      <c r="BG451" s="184"/>
      <c r="BH451" s="184"/>
      <c r="BI451" s="184"/>
      <c r="BJ451" s="184"/>
      <c r="BK451" s="184"/>
      <c r="BL451" s="184"/>
      <c r="BM451" s="184"/>
      <c r="BN451" s="184"/>
      <c r="BO451" s="184"/>
      <c r="BP451" s="184"/>
      <c r="BQ451" s="184"/>
      <c r="BR451" s="184"/>
      <c r="BS451" s="184"/>
      <c r="BT451" s="184"/>
      <c r="BU451" s="184"/>
      <c r="BV451" s="184"/>
      <c r="BW451" s="184"/>
      <c r="BX451" s="184"/>
      <c r="BY451" s="184"/>
      <c r="BZ451" s="184"/>
      <c r="CA451" s="184"/>
      <c r="CB451" s="184"/>
      <c r="CC451" s="184"/>
      <c r="CD451" s="184"/>
      <c r="CE451" s="184"/>
      <c r="CF451" s="184"/>
      <c r="CG451" s="184"/>
      <c r="CH451" s="184"/>
      <c r="CI451" s="184"/>
      <c r="CJ451" s="184"/>
      <c r="CK451" s="184"/>
      <c r="CL451" s="184"/>
      <c r="CM451" s="184"/>
      <c r="CN451" s="184"/>
      <c r="CO451" s="184"/>
      <c r="CP451" s="184"/>
      <c r="CQ451" s="184"/>
      <c r="CR451" s="184"/>
      <c r="CS451" s="184"/>
      <c r="CT451" s="184"/>
      <c r="CU451" s="184"/>
      <c r="CV451" s="184"/>
      <c r="CW451" s="184"/>
      <c r="CX451" s="184"/>
      <c r="CY451" s="184"/>
      <c r="CZ451" s="184"/>
      <c r="DA451" s="184"/>
      <c r="DB451" s="184"/>
      <c r="DC451" s="184"/>
      <c r="DD451" s="184"/>
      <c r="DE451" s="184"/>
      <c r="DF451" s="184"/>
      <c r="DG451" s="184"/>
      <c r="DH451" s="184"/>
      <c r="DI451" s="184"/>
      <c r="DJ451" s="184"/>
      <c r="DK451" s="184"/>
      <c r="DL451" s="184"/>
      <c r="DM451" s="184"/>
      <c r="DN451" s="184"/>
      <c r="DO451" s="184"/>
      <c r="DP451" s="184"/>
      <c r="DQ451" s="184"/>
      <c r="DR451" s="184"/>
      <c r="DS451" s="184"/>
      <c r="DT451" s="184"/>
      <c r="DU451" s="184"/>
      <c r="DV451" s="184"/>
      <c r="DW451" s="184"/>
      <c r="DX451" s="184"/>
      <c r="DY451" s="184"/>
      <c r="DZ451" s="184"/>
      <c r="EA451" s="184"/>
      <c r="EB451" s="184"/>
      <c r="EC451" s="184"/>
    </row>
    <row r="452" spans="1:133" s="128" customFormat="1" ht="12.75">
      <c r="A452" s="158"/>
      <c r="B452" s="158"/>
      <c r="C452" s="188"/>
      <c r="D452" s="188"/>
      <c r="E452" s="188"/>
      <c r="F452" s="188"/>
      <c r="G452" s="188"/>
      <c r="H452" s="188"/>
      <c r="I452" s="188"/>
      <c r="J452" s="188"/>
      <c r="K452" s="188"/>
      <c r="L452" s="188"/>
      <c r="M452" s="188"/>
      <c r="N452" s="188"/>
      <c r="O452" s="188"/>
      <c r="P452" s="188"/>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c r="AS452" s="184"/>
      <c r="AT452" s="184"/>
      <c r="AU452" s="184"/>
      <c r="AV452" s="184"/>
      <c r="AW452" s="184"/>
      <c r="AX452" s="184"/>
      <c r="AY452" s="184"/>
      <c r="AZ452" s="184"/>
      <c r="BA452" s="184"/>
      <c r="BB452" s="184"/>
      <c r="BC452" s="184"/>
      <c r="BD452" s="184"/>
      <c r="BE452" s="184"/>
      <c r="BF452" s="184"/>
      <c r="BG452" s="184"/>
      <c r="BH452" s="184"/>
      <c r="BI452" s="184"/>
      <c r="BJ452" s="184"/>
      <c r="BK452" s="184"/>
      <c r="BL452" s="184"/>
      <c r="BM452" s="184"/>
      <c r="BN452" s="184"/>
      <c r="BO452" s="184"/>
      <c r="BP452" s="184"/>
      <c r="BQ452" s="184"/>
      <c r="BR452" s="184"/>
      <c r="BS452" s="184"/>
      <c r="BT452" s="184"/>
      <c r="BU452" s="184"/>
      <c r="BV452" s="184"/>
      <c r="BW452" s="184"/>
      <c r="BX452" s="184"/>
      <c r="BY452" s="184"/>
      <c r="BZ452" s="184"/>
      <c r="CA452" s="184"/>
      <c r="CB452" s="184"/>
      <c r="CC452" s="184"/>
      <c r="CD452" s="184"/>
      <c r="CE452" s="184"/>
      <c r="CF452" s="184"/>
      <c r="CG452" s="184"/>
      <c r="CH452" s="184"/>
      <c r="CI452" s="184"/>
      <c r="CJ452" s="184"/>
      <c r="CK452" s="184"/>
      <c r="CL452" s="184"/>
      <c r="CM452" s="184"/>
      <c r="CN452" s="184"/>
      <c r="CO452" s="184"/>
      <c r="CP452" s="184"/>
      <c r="CQ452" s="184"/>
      <c r="CR452" s="184"/>
      <c r="CS452" s="184"/>
      <c r="CT452" s="184"/>
      <c r="CU452" s="184"/>
      <c r="CV452" s="184"/>
      <c r="CW452" s="184"/>
      <c r="CX452" s="184"/>
      <c r="CY452" s="184"/>
      <c r="CZ452" s="184"/>
      <c r="DA452" s="184"/>
      <c r="DB452" s="184"/>
      <c r="DC452" s="184"/>
      <c r="DD452" s="184"/>
      <c r="DE452" s="184"/>
      <c r="DF452" s="184"/>
      <c r="DG452" s="184"/>
      <c r="DH452" s="184"/>
      <c r="DI452" s="184"/>
      <c r="DJ452" s="184"/>
      <c r="DK452" s="184"/>
      <c r="DL452" s="184"/>
      <c r="DM452" s="184"/>
      <c r="DN452" s="184"/>
      <c r="DO452" s="184"/>
      <c r="DP452" s="184"/>
      <c r="DQ452" s="184"/>
      <c r="DR452" s="184"/>
      <c r="DS452" s="184"/>
      <c r="DT452" s="184"/>
      <c r="DU452" s="184"/>
      <c r="DV452" s="184"/>
      <c r="DW452" s="184"/>
      <c r="DX452" s="184"/>
      <c r="DY452" s="184"/>
      <c r="DZ452" s="184"/>
      <c r="EA452" s="184"/>
      <c r="EB452" s="184"/>
      <c r="EC452" s="184"/>
    </row>
    <row r="453" spans="1:133" s="128" customFormat="1" ht="15">
      <c r="A453" s="160" t="s">
        <v>514</v>
      </c>
      <c r="B453" s="160"/>
      <c r="C453" s="160"/>
      <c r="D453" s="160"/>
      <c r="E453" s="160"/>
      <c r="F453" s="148">
        <v>98</v>
      </c>
      <c r="G453" s="149" t="s">
        <v>471</v>
      </c>
      <c r="H453" s="199"/>
      <c r="I453" s="199"/>
      <c r="J453" s="199"/>
      <c r="K453" s="199"/>
      <c r="L453" s="199"/>
      <c r="M453" s="199"/>
      <c r="N453" s="199"/>
      <c r="O453" s="199"/>
      <c r="P453" s="199"/>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c r="AS453" s="184"/>
      <c r="AT453" s="184"/>
      <c r="AU453" s="184"/>
      <c r="AV453" s="184"/>
      <c r="AW453" s="184"/>
      <c r="AX453" s="184"/>
      <c r="AY453" s="184"/>
      <c r="AZ453" s="184"/>
      <c r="BA453" s="184"/>
      <c r="BB453" s="184"/>
      <c r="BC453" s="184"/>
      <c r="BD453" s="184"/>
      <c r="BE453" s="184"/>
      <c r="BF453" s="184"/>
      <c r="BG453" s="184"/>
      <c r="BH453" s="184"/>
      <c r="BI453" s="184"/>
      <c r="BJ453" s="184"/>
      <c r="BK453" s="184"/>
      <c r="BL453" s="184"/>
      <c r="BM453" s="184"/>
      <c r="BN453" s="184"/>
      <c r="BO453" s="184"/>
      <c r="BP453" s="184"/>
      <c r="BQ453" s="184"/>
      <c r="BR453" s="184"/>
      <c r="BS453" s="184"/>
      <c r="BT453" s="184"/>
      <c r="BU453" s="184"/>
      <c r="BV453" s="184"/>
      <c r="BW453" s="184"/>
      <c r="BX453" s="184"/>
      <c r="BY453" s="184"/>
      <c r="BZ453" s="184"/>
      <c r="CA453" s="184"/>
      <c r="CB453" s="184"/>
      <c r="CC453" s="184"/>
      <c r="CD453" s="184"/>
      <c r="CE453" s="184"/>
      <c r="CF453" s="184"/>
      <c r="CG453" s="184"/>
      <c r="CH453" s="184"/>
      <c r="CI453" s="184"/>
      <c r="CJ453" s="184"/>
      <c r="CK453" s="184"/>
      <c r="CL453" s="184"/>
      <c r="CM453" s="184"/>
      <c r="CN453" s="184"/>
      <c r="CO453" s="184"/>
      <c r="CP453" s="184"/>
      <c r="CQ453" s="184"/>
      <c r="CR453" s="184"/>
      <c r="CS453" s="184"/>
      <c r="CT453" s="184"/>
      <c r="CU453" s="184"/>
      <c r="CV453" s="184"/>
      <c r="CW453" s="184"/>
      <c r="CX453" s="184"/>
      <c r="CY453" s="184"/>
      <c r="CZ453" s="184"/>
      <c r="DA453" s="184"/>
      <c r="DB453" s="184"/>
      <c r="DC453" s="184"/>
      <c r="DD453" s="184"/>
      <c r="DE453" s="184"/>
      <c r="DF453" s="184"/>
      <c r="DG453" s="184"/>
      <c r="DH453" s="184"/>
      <c r="DI453" s="184"/>
      <c r="DJ453" s="184"/>
      <c r="DK453" s="184"/>
      <c r="DL453" s="184"/>
      <c r="DM453" s="184"/>
      <c r="DN453" s="184"/>
      <c r="DO453" s="184"/>
      <c r="DP453" s="184"/>
      <c r="DQ453" s="184"/>
      <c r="DR453" s="184"/>
      <c r="DS453" s="184"/>
      <c r="DT453" s="184"/>
      <c r="DU453" s="184"/>
      <c r="DV453" s="184"/>
      <c r="DW453" s="184"/>
      <c r="DX453" s="184"/>
      <c r="DY453" s="184"/>
      <c r="DZ453" s="184"/>
      <c r="EA453" s="184"/>
      <c r="EB453" s="184"/>
      <c r="EC453" s="184"/>
    </row>
    <row r="454" spans="1:133" s="128" customFormat="1" ht="15">
      <c r="A454" s="160" t="s">
        <v>543</v>
      </c>
      <c r="B454" s="160"/>
      <c r="C454" s="160"/>
      <c r="D454" s="160"/>
      <c r="E454" s="160"/>
      <c r="F454" s="148">
        <v>1</v>
      </c>
      <c r="G454" s="149" t="s">
        <v>471</v>
      </c>
      <c r="H454" s="199"/>
      <c r="I454" s="199"/>
      <c r="J454" s="199"/>
      <c r="K454" s="199"/>
      <c r="L454" s="199"/>
      <c r="M454" s="199"/>
      <c r="N454" s="199"/>
      <c r="O454" s="199"/>
      <c r="P454" s="199"/>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c r="AS454" s="184"/>
      <c r="AT454" s="184"/>
      <c r="AU454" s="184"/>
      <c r="AV454" s="184"/>
      <c r="AW454" s="184"/>
      <c r="AX454" s="184"/>
      <c r="AY454" s="184"/>
      <c r="AZ454" s="184"/>
      <c r="BA454" s="184"/>
      <c r="BB454" s="184"/>
      <c r="BC454" s="184"/>
      <c r="BD454" s="184"/>
      <c r="BE454" s="184"/>
      <c r="BF454" s="184"/>
      <c r="BG454" s="184"/>
      <c r="BH454" s="184"/>
      <c r="BI454" s="184"/>
      <c r="BJ454" s="184"/>
      <c r="BK454" s="184"/>
      <c r="BL454" s="184"/>
      <c r="BM454" s="184"/>
      <c r="BN454" s="184"/>
      <c r="BO454" s="184"/>
      <c r="BP454" s="184"/>
      <c r="BQ454" s="184"/>
      <c r="BR454" s="184"/>
      <c r="BS454" s="184"/>
      <c r="BT454" s="184"/>
      <c r="BU454" s="184"/>
      <c r="BV454" s="184"/>
      <c r="BW454" s="184"/>
      <c r="BX454" s="184"/>
      <c r="BY454" s="184"/>
      <c r="BZ454" s="184"/>
      <c r="CA454" s="184"/>
      <c r="CB454" s="184"/>
      <c r="CC454" s="184"/>
      <c r="CD454" s="184"/>
      <c r="CE454" s="184"/>
      <c r="CF454" s="184"/>
      <c r="CG454" s="184"/>
      <c r="CH454" s="184"/>
      <c r="CI454" s="184"/>
      <c r="CJ454" s="184"/>
      <c r="CK454" s="184"/>
      <c r="CL454" s="184"/>
      <c r="CM454" s="184"/>
      <c r="CN454" s="184"/>
      <c r="CO454" s="184"/>
      <c r="CP454" s="184"/>
      <c r="CQ454" s="184"/>
      <c r="CR454" s="184"/>
      <c r="CS454" s="184"/>
      <c r="CT454" s="184"/>
      <c r="CU454" s="184"/>
      <c r="CV454" s="184"/>
      <c r="CW454" s="184"/>
      <c r="CX454" s="184"/>
      <c r="CY454" s="184"/>
      <c r="CZ454" s="184"/>
      <c r="DA454" s="184"/>
      <c r="DB454" s="184"/>
      <c r="DC454" s="184"/>
      <c r="DD454" s="184"/>
      <c r="DE454" s="184"/>
      <c r="DF454" s="184"/>
      <c r="DG454" s="184"/>
      <c r="DH454" s="184"/>
      <c r="DI454" s="184"/>
      <c r="DJ454" s="184"/>
      <c r="DK454" s="184"/>
      <c r="DL454" s="184"/>
      <c r="DM454" s="184"/>
      <c r="DN454" s="184"/>
      <c r="DO454" s="184"/>
      <c r="DP454" s="184"/>
      <c r="DQ454" s="184"/>
      <c r="DR454" s="184"/>
      <c r="DS454" s="184"/>
      <c r="DT454" s="184"/>
      <c r="DU454" s="184"/>
      <c r="DV454" s="184"/>
      <c r="DW454" s="184"/>
      <c r="DX454" s="184"/>
      <c r="DY454" s="184"/>
      <c r="DZ454" s="184"/>
      <c r="EA454" s="184"/>
      <c r="EB454" s="184"/>
      <c r="EC454" s="184"/>
    </row>
    <row r="455" spans="1:133" s="128" customFormat="1" ht="15">
      <c r="A455" s="160" t="s">
        <v>490</v>
      </c>
      <c r="B455" s="160"/>
      <c r="C455" s="160"/>
      <c r="D455" s="160"/>
      <c r="E455" s="160"/>
      <c r="F455" s="148">
        <v>0.1</v>
      </c>
      <c r="G455" s="149" t="s">
        <v>471</v>
      </c>
      <c r="H455" s="199"/>
      <c r="I455" s="199"/>
      <c r="J455" s="199"/>
      <c r="K455" s="199"/>
      <c r="L455" s="199"/>
      <c r="M455" s="199"/>
      <c r="N455" s="199"/>
      <c r="O455" s="199"/>
      <c r="P455" s="199"/>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c r="AS455" s="184"/>
      <c r="AT455" s="184"/>
      <c r="AU455" s="184"/>
      <c r="AV455" s="184"/>
      <c r="AW455" s="184"/>
      <c r="AX455" s="184"/>
      <c r="AY455" s="184"/>
      <c r="AZ455" s="184"/>
      <c r="BA455" s="184"/>
      <c r="BB455" s="184"/>
      <c r="BC455" s="184"/>
      <c r="BD455" s="184"/>
      <c r="BE455" s="184"/>
      <c r="BF455" s="184"/>
      <c r="BG455" s="184"/>
      <c r="BH455" s="184"/>
      <c r="BI455" s="184"/>
      <c r="BJ455" s="184"/>
      <c r="BK455" s="184"/>
      <c r="BL455" s="184"/>
      <c r="BM455" s="184"/>
      <c r="BN455" s="184"/>
      <c r="BO455" s="184"/>
      <c r="BP455" s="184"/>
      <c r="BQ455" s="184"/>
      <c r="BR455" s="184"/>
      <c r="BS455" s="184"/>
      <c r="BT455" s="184"/>
      <c r="BU455" s="184"/>
      <c r="BV455" s="184"/>
      <c r="BW455" s="184"/>
      <c r="BX455" s="184"/>
      <c r="BY455" s="184"/>
      <c r="BZ455" s="184"/>
      <c r="CA455" s="184"/>
      <c r="CB455" s="184"/>
      <c r="CC455" s="184"/>
      <c r="CD455" s="184"/>
      <c r="CE455" s="184"/>
      <c r="CF455" s="184"/>
      <c r="CG455" s="184"/>
      <c r="CH455" s="184"/>
      <c r="CI455" s="184"/>
      <c r="CJ455" s="184"/>
      <c r="CK455" s="184"/>
      <c r="CL455" s="184"/>
      <c r="CM455" s="184"/>
      <c r="CN455" s="184"/>
      <c r="CO455" s="184"/>
      <c r="CP455" s="184"/>
      <c r="CQ455" s="184"/>
      <c r="CR455" s="184"/>
      <c r="CS455" s="184"/>
      <c r="CT455" s="184"/>
      <c r="CU455" s="184"/>
      <c r="CV455" s="184"/>
      <c r="CW455" s="184"/>
      <c r="CX455" s="184"/>
      <c r="CY455" s="184"/>
      <c r="CZ455" s="184"/>
      <c r="DA455" s="184"/>
      <c r="DB455" s="184"/>
      <c r="DC455" s="184"/>
      <c r="DD455" s="184"/>
      <c r="DE455" s="184"/>
      <c r="DF455" s="184"/>
      <c r="DG455" s="184"/>
      <c r="DH455" s="184"/>
      <c r="DI455" s="184"/>
      <c r="DJ455" s="184"/>
      <c r="DK455" s="184"/>
      <c r="DL455" s="184"/>
      <c r="DM455" s="184"/>
      <c r="DN455" s="184"/>
      <c r="DO455" s="184"/>
      <c r="DP455" s="184"/>
      <c r="DQ455" s="184"/>
      <c r="DR455" s="184"/>
      <c r="DS455" s="184"/>
      <c r="DT455" s="184"/>
      <c r="DU455" s="184"/>
      <c r="DV455" s="184"/>
      <c r="DW455" s="184"/>
      <c r="DX455" s="184"/>
      <c r="DY455" s="184"/>
      <c r="DZ455" s="184"/>
      <c r="EA455" s="184"/>
      <c r="EB455" s="184"/>
      <c r="EC455" s="184"/>
    </row>
    <row r="456" spans="1:133" s="128" customFormat="1" ht="12.75">
      <c r="A456" s="165"/>
      <c r="B456" s="165"/>
      <c r="C456" s="165"/>
      <c r="D456" s="165"/>
      <c r="E456" s="165"/>
      <c r="F456" s="165"/>
      <c r="G456" s="165"/>
      <c r="H456" s="165"/>
      <c r="I456" s="165"/>
      <c r="J456" s="165"/>
      <c r="K456" s="165"/>
      <c r="L456" s="165"/>
      <c r="M456" s="165"/>
      <c r="N456" s="165"/>
      <c r="O456" s="165"/>
      <c r="P456" s="165"/>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c r="AS456" s="184"/>
      <c r="AT456" s="184"/>
      <c r="AU456" s="184"/>
      <c r="AV456" s="184"/>
      <c r="AW456" s="184"/>
      <c r="AX456" s="184"/>
      <c r="AY456" s="184"/>
      <c r="AZ456" s="184"/>
      <c r="BA456" s="184"/>
      <c r="BB456" s="184"/>
      <c r="BC456" s="184"/>
      <c r="BD456" s="184"/>
      <c r="BE456" s="184"/>
      <c r="BF456" s="184"/>
      <c r="BG456" s="184"/>
      <c r="BH456" s="184"/>
      <c r="BI456" s="184"/>
      <c r="BJ456" s="184"/>
      <c r="BK456" s="184"/>
      <c r="BL456" s="184"/>
      <c r="BM456" s="184"/>
      <c r="BN456" s="184"/>
      <c r="BO456" s="184"/>
      <c r="BP456" s="184"/>
      <c r="BQ456" s="184"/>
      <c r="BR456" s="184"/>
      <c r="BS456" s="184"/>
      <c r="BT456" s="184"/>
      <c r="BU456" s="184"/>
      <c r="BV456" s="184"/>
      <c r="BW456" s="184"/>
      <c r="BX456" s="184"/>
      <c r="BY456" s="184"/>
      <c r="BZ456" s="184"/>
      <c r="CA456" s="184"/>
      <c r="CB456" s="184"/>
      <c r="CC456" s="184"/>
      <c r="CD456" s="184"/>
      <c r="CE456" s="184"/>
      <c r="CF456" s="184"/>
      <c r="CG456" s="184"/>
      <c r="CH456" s="184"/>
      <c r="CI456" s="184"/>
      <c r="CJ456" s="184"/>
      <c r="CK456" s="184"/>
      <c r="CL456" s="184"/>
      <c r="CM456" s="184"/>
      <c r="CN456" s="184"/>
      <c r="CO456" s="184"/>
      <c r="CP456" s="184"/>
      <c r="CQ456" s="184"/>
      <c r="CR456" s="184"/>
      <c r="CS456" s="184"/>
      <c r="CT456" s="184"/>
      <c r="CU456" s="184"/>
      <c r="CV456" s="184"/>
      <c r="CW456" s="184"/>
      <c r="CX456" s="184"/>
      <c r="CY456" s="184"/>
      <c r="CZ456" s="184"/>
      <c r="DA456" s="184"/>
      <c r="DB456" s="184"/>
      <c r="DC456" s="184"/>
      <c r="DD456" s="184"/>
      <c r="DE456" s="184"/>
      <c r="DF456" s="184"/>
      <c r="DG456" s="184"/>
      <c r="DH456" s="184"/>
      <c r="DI456" s="184"/>
      <c r="DJ456" s="184"/>
      <c r="DK456" s="184"/>
      <c r="DL456" s="184"/>
      <c r="DM456" s="184"/>
      <c r="DN456" s="184"/>
      <c r="DO456" s="184"/>
      <c r="DP456" s="184"/>
      <c r="DQ456" s="184"/>
      <c r="DR456" s="184"/>
      <c r="DS456" s="184"/>
      <c r="DT456" s="184"/>
      <c r="DU456" s="184"/>
      <c r="DV456" s="184"/>
      <c r="DW456" s="184"/>
      <c r="DX456" s="184"/>
      <c r="DY456" s="184"/>
      <c r="DZ456" s="184"/>
      <c r="EA456" s="184"/>
      <c r="EB456" s="184"/>
      <c r="EC456" s="184"/>
    </row>
    <row r="457" spans="1:133" s="128" customFormat="1" ht="15">
      <c r="A457" s="206" t="s">
        <v>515</v>
      </c>
      <c r="B457" s="206"/>
      <c r="C457" s="206"/>
      <c r="D457" s="206"/>
      <c r="E457" s="206"/>
      <c r="F457" s="207">
        <f>F455*F454*F453</f>
        <v>9.8</v>
      </c>
      <c r="G457" s="208" t="s">
        <v>499</v>
      </c>
      <c r="H457" s="199"/>
      <c r="I457" s="199"/>
      <c r="J457" s="199"/>
      <c r="K457" s="199"/>
      <c r="L457" s="199"/>
      <c r="M457" s="199"/>
      <c r="N457" s="199"/>
      <c r="O457" s="199"/>
      <c r="P457" s="199"/>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c r="AS457" s="184"/>
      <c r="AT457" s="184"/>
      <c r="AU457" s="184"/>
      <c r="AV457" s="184"/>
      <c r="AW457" s="184"/>
      <c r="AX457" s="184"/>
      <c r="AY457" s="184"/>
      <c r="AZ457" s="184"/>
      <c r="BA457" s="184"/>
      <c r="BB457" s="184"/>
      <c r="BC457" s="184"/>
      <c r="BD457" s="184"/>
      <c r="BE457" s="184"/>
      <c r="BF457" s="184"/>
      <c r="BG457" s="184"/>
      <c r="BH457" s="184"/>
      <c r="BI457" s="184"/>
      <c r="BJ457" s="184"/>
      <c r="BK457" s="184"/>
      <c r="BL457" s="184"/>
      <c r="BM457" s="184"/>
      <c r="BN457" s="184"/>
      <c r="BO457" s="184"/>
      <c r="BP457" s="184"/>
      <c r="BQ457" s="184"/>
      <c r="BR457" s="184"/>
      <c r="BS457" s="184"/>
      <c r="BT457" s="184"/>
      <c r="BU457" s="184"/>
      <c r="BV457" s="184"/>
      <c r="BW457" s="184"/>
      <c r="BX457" s="184"/>
      <c r="BY457" s="184"/>
      <c r="BZ457" s="184"/>
      <c r="CA457" s="184"/>
      <c r="CB457" s="184"/>
      <c r="CC457" s="184"/>
      <c r="CD457" s="184"/>
      <c r="CE457" s="184"/>
      <c r="CF457" s="184"/>
      <c r="CG457" s="184"/>
      <c r="CH457" s="184"/>
      <c r="CI457" s="184"/>
      <c r="CJ457" s="184"/>
      <c r="CK457" s="184"/>
      <c r="CL457" s="184"/>
      <c r="CM457" s="184"/>
      <c r="CN457" s="184"/>
      <c r="CO457" s="184"/>
      <c r="CP457" s="184"/>
      <c r="CQ457" s="184"/>
      <c r="CR457" s="184"/>
      <c r="CS457" s="184"/>
      <c r="CT457" s="184"/>
      <c r="CU457" s="184"/>
      <c r="CV457" s="184"/>
      <c r="CW457" s="184"/>
      <c r="CX457" s="184"/>
      <c r="CY457" s="184"/>
      <c r="CZ457" s="184"/>
      <c r="DA457" s="184"/>
      <c r="DB457" s="184"/>
      <c r="DC457" s="184"/>
      <c r="DD457" s="184"/>
      <c r="DE457" s="184"/>
      <c r="DF457" s="184"/>
      <c r="DG457" s="184"/>
      <c r="DH457" s="184"/>
      <c r="DI457" s="184"/>
      <c r="DJ457" s="184"/>
      <c r="DK457" s="184"/>
      <c r="DL457" s="184"/>
      <c r="DM457" s="184"/>
      <c r="DN457" s="184"/>
      <c r="DO457" s="184"/>
      <c r="DP457" s="184"/>
      <c r="DQ457" s="184"/>
      <c r="DR457" s="184"/>
      <c r="DS457" s="184"/>
      <c r="DT457" s="184"/>
      <c r="DU457" s="184"/>
      <c r="DV457" s="184"/>
      <c r="DW457" s="184"/>
      <c r="DX457" s="184"/>
      <c r="DY457" s="184"/>
      <c r="DZ457" s="184"/>
      <c r="EA457" s="184"/>
      <c r="EB457" s="184"/>
      <c r="EC457" s="184"/>
    </row>
    <row r="458" spans="1:133" s="128" customFormat="1" ht="12.75">
      <c r="A458" s="165"/>
      <c r="B458" s="165"/>
      <c r="C458" s="165"/>
      <c r="D458" s="165"/>
      <c r="E458" s="165"/>
      <c r="F458" s="165"/>
      <c r="G458" s="165"/>
      <c r="H458" s="165"/>
      <c r="I458" s="165"/>
      <c r="J458" s="165"/>
      <c r="K458" s="165"/>
      <c r="L458" s="165"/>
      <c r="M458" s="165"/>
      <c r="N458" s="165"/>
      <c r="O458" s="165"/>
      <c r="P458" s="165"/>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c r="AS458" s="184"/>
      <c r="AT458" s="184"/>
      <c r="AU458" s="184"/>
      <c r="AV458" s="184"/>
      <c r="AW458" s="184"/>
      <c r="AX458" s="184"/>
      <c r="AY458" s="184"/>
      <c r="AZ458" s="184"/>
      <c r="BA458" s="184"/>
      <c r="BB458" s="184"/>
      <c r="BC458" s="184"/>
      <c r="BD458" s="184"/>
      <c r="BE458" s="184"/>
      <c r="BF458" s="184"/>
      <c r="BG458" s="184"/>
      <c r="BH458" s="184"/>
      <c r="BI458" s="184"/>
      <c r="BJ458" s="184"/>
      <c r="BK458" s="184"/>
      <c r="BL458" s="184"/>
      <c r="BM458" s="184"/>
      <c r="BN458" s="184"/>
      <c r="BO458" s="184"/>
      <c r="BP458" s="184"/>
      <c r="BQ458" s="184"/>
      <c r="BR458" s="184"/>
      <c r="BS458" s="184"/>
      <c r="BT458" s="184"/>
      <c r="BU458" s="184"/>
      <c r="BV458" s="184"/>
      <c r="BW458" s="184"/>
      <c r="BX458" s="184"/>
      <c r="BY458" s="184"/>
      <c r="BZ458" s="184"/>
      <c r="CA458" s="184"/>
      <c r="CB458" s="184"/>
      <c r="CC458" s="184"/>
      <c r="CD458" s="184"/>
      <c r="CE458" s="184"/>
      <c r="CF458" s="184"/>
      <c r="CG458" s="184"/>
      <c r="CH458" s="184"/>
      <c r="CI458" s="184"/>
      <c r="CJ458" s="184"/>
      <c r="CK458" s="184"/>
      <c r="CL458" s="184"/>
      <c r="CM458" s="184"/>
      <c r="CN458" s="184"/>
      <c r="CO458" s="184"/>
      <c r="CP458" s="184"/>
      <c r="CQ458" s="184"/>
      <c r="CR458" s="184"/>
      <c r="CS458" s="184"/>
      <c r="CT458" s="184"/>
      <c r="CU458" s="184"/>
      <c r="CV458" s="184"/>
      <c r="CW458" s="184"/>
      <c r="CX458" s="184"/>
      <c r="CY458" s="184"/>
      <c r="CZ458" s="184"/>
      <c r="DA458" s="184"/>
      <c r="DB458" s="184"/>
      <c r="DC458" s="184"/>
      <c r="DD458" s="184"/>
      <c r="DE458" s="184"/>
      <c r="DF458" s="184"/>
      <c r="DG458" s="184"/>
      <c r="DH458" s="184"/>
      <c r="DI458" s="184"/>
      <c r="DJ458" s="184"/>
      <c r="DK458" s="184"/>
      <c r="DL458" s="184"/>
      <c r="DM458" s="184"/>
      <c r="DN458" s="184"/>
      <c r="DO458" s="184"/>
      <c r="DP458" s="184"/>
      <c r="DQ458" s="184"/>
      <c r="DR458" s="184"/>
      <c r="DS458" s="184"/>
      <c r="DT458" s="184"/>
      <c r="DU458" s="184"/>
      <c r="DV458" s="184"/>
      <c r="DW458" s="184"/>
      <c r="DX458" s="184"/>
      <c r="DY458" s="184"/>
      <c r="DZ458" s="184"/>
      <c r="EA458" s="184"/>
      <c r="EB458" s="184"/>
      <c r="EC458" s="184"/>
    </row>
    <row r="459" spans="1:133" s="128" customFormat="1" ht="15.75">
      <c r="A459" s="151" t="s">
        <v>467</v>
      </c>
      <c r="B459" s="151"/>
      <c r="C459" s="152">
        <f>F457</f>
        <v>9.8</v>
      </c>
      <c r="D459" s="153" t="s">
        <v>499</v>
      </c>
      <c r="E459" s="154"/>
      <c r="F459" s="154"/>
      <c r="G459" s="154"/>
      <c r="H459" s="154"/>
      <c r="I459" s="154"/>
      <c r="J459" s="153"/>
      <c r="K459" s="152"/>
      <c r="L459" s="174"/>
      <c r="M459" s="175"/>
      <c r="N459" s="176"/>
      <c r="O459" s="176"/>
      <c r="P459" s="177"/>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c r="AS459" s="184"/>
      <c r="AT459" s="184"/>
      <c r="AU459" s="184"/>
      <c r="AV459" s="184"/>
      <c r="AW459" s="184"/>
      <c r="AX459" s="184"/>
      <c r="AY459" s="184"/>
      <c r="AZ459" s="184"/>
      <c r="BA459" s="184"/>
      <c r="BB459" s="184"/>
      <c r="BC459" s="184"/>
      <c r="BD459" s="184"/>
      <c r="BE459" s="184"/>
      <c r="BF459" s="184"/>
      <c r="BG459" s="184"/>
      <c r="BH459" s="184"/>
      <c r="BI459" s="184"/>
      <c r="BJ459" s="184"/>
      <c r="BK459" s="184"/>
      <c r="BL459" s="184"/>
      <c r="BM459" s="184"/>
      <c r="BN459" s="184"/>
      <c r="BO459" s="184"/>
      <c r="BP459" s="184"/>
      <c r="BQ459" s="184"/>
      <c r="BR459" s="184"/>
      <c r="BS459" s="184"/>
      <c r="BT459" s="184"/>
      <c r="BU459" s="184"/>
      <c r="BV459" s="184"/>
      <c r="BW459" s="184"/>
      <c r="BX459" s="184"/>
      <c r="BY459" s="184"/>
      <c r="BZ459" s="184"/>
      <c r="CA459" s="184"/>
      <c r="CB459" s="184"/>
      <c r="CC459" s="184"/>
      <c r="CD459" s="184"/>
      <c r="CE459" s="184"/>
      <c r="CF459" s="184"/>
      <c r="CG459" s="184"/>
      <c r="CH459" s="184"/>
      <c r="CI459" s="184"/>
      <c r="CJ459" s="184"/>
      <c r="CK459" s="184"/>
      <c r="CL459" s="184"/>
      <c r="CM459" s="184"/>
      <c r="CN459" s="184"/>
      <c r="CO459" s="184"/>
      <c r="CP459" s="184"/>
      <c r="CQ459" s="184"/>
      <c r="CR459" s="184"/>
      <c r="CS459" s="184"/>
      <c r="CT459" s="184"/>
      <c r="CU459" s="184"/>
      <c r="CV459" s="184"/>
      <c r="CW459" s="184"/>
      <c r="CX459" s="184"/>
      <c r="CY459" s="184"/>
      <c r="CZ459" s="184"/>
      <c r="DA459" s="184"/>
      <c r="DB459" s="184"/>
      <c r="DC459" s="184"/>
      <c r="DD459" s="184"/>
      <c r="DE459" s="184"/>
      <c r="DF459" s="184"/>
      <c r="DG459" s="184"/>
      <c r="DH459" s="184"/>
      <c r="DI459" s="184"/>
      <c r="DJ459" s="184"/>
      <c r="DK459" s="184"/>
      <c r="DL459" s="184"/>
      <c r="DM459" s="184"/>
      <c r="DN459" s="184"/>
      <c r="DO459" s="184"/>
      <c r="DP459" s="184"/>
      <c r="DQ459" s="184"/>
      <c r="DR459" s="184"/>
      <c r="DS459" s="184"/>
      <c r="DT459" s="184"/>
      <c r="DU459" s="184"/>
      <c r="DV459" s="184"/>
      <c r="DW459" s="184"/>
      <c r="DX459" s="184"/>
      <c r="DY459" s="184"/>
      <c r="DZ459" s="184"/>
      <c r="EA459" s="184"/>
      <c r="EB459" s="184"/>
      <c r="EC459" s="184"/>
    </row>
    <row r="460" spans="1:133" s="128" customFormat="1" ht="14.25" customHeight="1">
      <c r="A460" s="155"/>
      <c r="B460" s="214"/>
      <c r="C460" s="214"/>
      <c r="D460" s="214"/>
      <c r="E460" s="214"/>
      <c r="F460" s="214"/>
      <c r="G460" s="214"/>
      <c r="H460" s="214"/>
      <c r="I460" s="214"/>
      <c r="J460" s="214"/>
      <c r="K460" s="214"/>
      <c r="L460" s="214"/>
      <c r="M460" s="214"/>
      <c r="N460" s="214"/>
      <c r="O460" s="214"/>
      <c r="P460" s="216"/>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c r="AS460" s="184"/>
      <c r="AT460" s="184"/>
      <c r="AU460" s="184"/>
      <c r="AV460" s="184"/>
      <c r="AW460" s="184"/>
      <c r="AX460" s="184"/>
      <c r="AY460" s="184"/>
      <c r="AZ460" s="184"/>
      <c r="BA460" s="184"/>
      <c r="BB460" s="184"/>
      <c r="BC460" s="184"/>
      <c r="BD460" s="184"/>
      <c r="BE460" s="184"/>
      <c r="BF460" s="184"/>
      <c r="BG460" s="184"/>
      <c r="BH460" s="184"/>
      <c r="BI460" s="184"/>
      <c r="BJ460" s="184"/>
      <c r="BK460" s="184"/>
      <c r="BL460" s="184"/>
      <c r="BM460" s="184"/>
      <c r="BN460" s="184"/>
      <c r="BO460" s="184"/>
      <c r="BP460" s="184"/>
      <c r="BQ460" s="184"/>
      <c r="BR460" s="184"/>
      <c r="BS460" s="184"/>
      <c r="BT460" s="184"/>
      <c r="BU460" s="184"/>
      <c r="BV460" s="184"/>
      <c r="BW460" s="184"/>
      <c r="BX460" s="184"/>
      <c r="BY460" s="184"/>
      <c r="BZ460" s="184"/>
      <c r="CA460" s="184"/>
      <c r="CB460" s="184"/>
      <c r="CC460" s="184"/>
      <c r="CD460" s="184"/>
      <c r="CE460" s="184"/>
      <c r="CF460" s="184"/>
      <c r="CG460" s="184"/>
      <c r="CH460" s="184"/>
      <c r="CI460" s="184"/>
      <c r="CJ460" s="184"/>
      <c r="CK460" s="184"/>
      <c r="CL460" s="184"/>
      <c r="CM460" s="184"/>
      <c r="CN460" s="184"/>
      <c r="CO460" s="184"/>
      <c r="CP460" s="184"/>
      <c r="CQ460" s="184"/>
      <c r="CR460" s="184"/>
      <c r="CS460" s="184"/>
      <c r="CT460" s="184"/>
      <c r="CU460" s="184"/>
      <c r="CV460" s="184"/>
      <c r="CW460" s="184"/>
      <c r="CX460" s="184"/>
      <c r="CY460" s="184"/>
      <c r="CZ460" s="184"/>
      <c r="DA460" s="184"/>
      <c r="DB460" s="184"/>
      <c r="DC460" s="184"/>
      <c r="DD460" s="184"/>
      <c r="DE460" s="184"/>
      <c r="DF460" s="184"/>
      <c r="DG460" s="184"/>
      <c r="DH460" s="184"/>
      <c r="DI460" s="184"/>
      <c r="DJ460" s="184"/>
      <c r="DK460" s="184"/>
      <c r="DL460" s="184"/>
      <c r="DM460" s="184"/>
      <c r="DN460" s="184"/>
      <c r="DO460" s="184"/>
      <c r="DP460" s="184"/>
      <c r="DQ460" s="184"/>
      <c r="DR460" s="184"/>
      <c r="DS460" s="184"/>
      <c r="DT460" s="184"/>
      <c r="DU460" s="184"/>
      <c r="DV460" s="184"/>
      <c r="DW460" s="184"/>
      <c r="DX460" s="184"/>
      <c r="DY460" s="184"/>
      <c r="DZ460" s="184"/>
      <c r="EA460" s="184"/>
      <c r="EB460" s="184"/>
      <c r="EC460" s="184"/>
    </row>
    <row r="461" spans="1:133" s="128" customFormat="1" ht="22.5" customHeight="1">
      <c r="A461" s="142" t="s">
        <v>146</v>
      </c>
      <c r="B461" s="142"/>
      <c r="C461" s="200" t="s">
        <v>548</v>
      </c>
      <c r="D461" s="200"/>
      <c r="E461" s="200"/>
      <c r="F461" s="200"/>
      <c r="G461" s="200"/>
      <c r="H461" s="200"/>
      <c r="I461" s="200"/>
      <c r="J461" s="200"/>
      <c r="K461" s="200"/>
      <c r="L461" s="200"/>
      <c r="M461" s="200"/>
      <c r="N461" s="200"/>
      <c r="O461" s="200"/>
      <c r="P461" s="200"/>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c r="AS461" s="184"/>
      <c r="AT461" s="184"/>
      <c r="AU461" s="184"/>
      <c r="AV461" s="184"/>
      <c r="AW461" s="184"/>
      <c r="AX461" s="184"/>
      <c r="AY461" s="184"/>
      <c r="AZ461" s="184"/>
      <c r="BA461" s="184"/>
      <c r="BB461" s="184"/>
      <c r="BC461" s="184"/>
      <c r="BD461" s="184"/>
      <c r="BE461" s="184"/>
      <c r="BF461" s="184"/>
      <c r="BG461" s="184"/>
      <c r="BH461" s="184"/>
      <c r="BI461" s="184"/>
      <c r="BJ461" s="184"/>
      <c r="BK461" s="184"/>
      <c r="BL461" s="184"/>
      <c r="BM461" s="184"/>
      <c r="BN461" s="184"/>
      <c r="BO461" s="184"/>
      <c r="BP461" s="184"/>
      <c r="BQ461" s="184"/>
      <c r="BR461" s="184"/>
      <c r="BS461" s="184"/>
      <c r="BT461" s="184"/>
      <c r="BU461" s="184"/>
      <c r="BV461" s="184"/>
      <c r="BW461" s="184"/>
      <c r="BX461" s="184"/>
      <c r="BY461" s="184"/>
      <c r="BZ461" s="184"/>
      <c r="CA461" s="184"/>
      <c r="CB461" s="184"/>
      <c r="CC461" s="184"/>
      <c r="CD461" s="184"/>
      <c r="CE461" s="184"/>
      <c r="CF461" s="184"/>
      <c r="CG461" s="184"/>
      <c r="CH461" s="184"/>
      <c r="CI461" s="184"/>
      <c r="CJ461" s="184"/>
      <c r="CK461" s="184"/>
      <c r="CL461" s="184"/>
      <c r="CM461" s="184"/>
      <c r="CN461" s="184"/>
      <c r="CO461" s="184"/>
      <c r="CP461" s="184"/>
      <c r="CQ461" s="184"/>
      <c r="CR461" s="184"/>
      <c r="CS461" s="184"/>
      <c r="CT461" s="184"/>
      <c r="CU461" s="184"/>
      <c r="CV461" s="184"/>
      <c r="CW461" s="184"/>
      <c r="CX461" s="184"/>
      <c r="CY461" s="184"/>
      <c r="CZ461" s="184"/>
      <c r="DA461" s="184"/>
      <c r="DB461" s="184"/>
      <c r="DC461" s="184"/>
      <c r="DD461" s="184"/>
      <c r="DE461" s="184"/>
      <c r="DF461" s="184"/>
      <c r="DG461" s="184"/>
      <c r="DH461" s="184"/>
      <c r="DI461" s="184"/>
      <c r="DJ461" s="184"/>
      <c r="DK461" s="184"/>
      <c r="DL461" s="184"/>
      <c r="DM461" s="184"/>
      <c r="DN461" s="184"/>
      <c r="DO461" s="184"/>
      <c r="DP461" s="184"/>
      <c r="DQ461" s="184"/>
      <c r="DR461" s="184"/>
      <c r="DS461" s="184"/>
      <c r="DT461" s="184"/>
      <c r="DU461" s="184"/>
      <c r="DV461" s="184"/>
      <c r="DW461" s="184"/>
      <c r="DX461" s="184"/>
      <c r="DY461" s="184"/>
      <c r="DZ461" s="184"/>
      <c r="EA461" s="184"/>
      <c r="EB461" s="184"/>
      <c r="EC461" s="184"/>
    </row>
    <row r="462" spans="1:133" s="128" customFormat="1" ht="12.75">
      <c r="A462" s="142"/>
      <c r="B462" s="142"/>
      <c r="C462" s="200"/>
      <c r="D462" s="200"/>
      <c r="E462" s="200"/>
      <c r="F462" s="200"/>
      <c r="G462" s="200"/>
      <c r="H462" s="200"/>
      <c r="I462" s="200"/>
      <c r="J462" s="200"/>
      <c r="K462" s="200"/>
      <c r="L462" s="200"/>
      <c r="M462" s="200"/>
      <c r="N462" s="200"/>
      <c r="O462" s="200"/>
      <c r="P462" s="200"/>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c r="AS462" s="184"/>
      <c r="AT462" s="184"/>
      <c r="AU462" s="184"/>
      <c r="AV462" s="184"/>
      <c r="AW462" s="184"/>
      <c r="AX462" s="184"/>
      <c r="AY462" s="184"/>
      <c r="AZ462" s="184"/>
      <c r="BA462" s="184"/>
      <c r="BB462" s="184"/>
      <c r="BC462" s="184"/>
      <c r="BD462" s="184"/>
      <c r="BE462" s="184"/>
      <c r="BF462" s="184"/>
      <c r="BG462" s="184"/>
      <c r="BH462" s="184"/>
      <c r="BI462" s="184"/>
      <c r="BJ462" s="184"/>
      <c r="BK462" s="184"/>
      <c r="BL462" s="184"/>
      <c r="BM462" s="184"/>
      <c r="BN462" s="184"/>
      <c r="BO462" s="184"/>
      <c r="BP462" s="184"/>
      <c r="BQ462" s="184"/>
      <c r="BR462" s="184"/>
      <c r="BS462" s="184"/>
      <c r="BT462" s="184"/>
      <c r="BU462" s="184"/>
      <c r="BV462" s="184"/>
      <c r="BW462" s="184"/>
      <c r="BX462" s="184"/>
      <c r="BY462" s="184"/>
      <c r="BZ462" s="184"/>
      <c r="CA462" s="184"/>
      <c r="CB462" s="184"/>
      <c r="CC462" s="184"/>
      <c r="CD462" s="184"/>
      <c r="CE462" s="184"/>
      <c r="CF462" s="184"/>
      <c r="CG462" s="184"/>
      <c r="CH462" s="184"/>
      <c r="CI462" s="184"/>
      <c r="CJ462" s="184"/>
      <c r="CK462" s="184"/>
      <c r="CL462" s="184"/>
      <c r="CM462" s="184"/>
      <c r="CN462" s="184"/>
      <c r="CO462" s="184"/>
      <c r="CP462" s="184"/>
      <c r="CQ462" s="184"/>
      <c r="CR462" s="184"/>
      <c r="CS462" s="184"/>
      <c r="CT462" s="184"/>
      <c r="CU462" s="184"/>
      <c r="CV462" s="184"/>
      <c r="CW462" s="184"/>
      <c r="CX462" s="184"/>
      <c r="CY462" s="184"/>
      <c r="CZ462" s="184"/>
      <c r="DA462" s="184"/>
      <c r="DB462" s="184"/>
      <c r="DC462" s="184"/>
      <c r="DD462" s="184"/>
      <c r="DE462" s="184"/>
      <c r="DF462" s="184"/>
      <c r="DG462" s="184"/>
      <c r="DH462" s="184"/>
      <c r="DI462" s="184"/>
      <c r="DJ462" s="184"/>
      <c r="DK462" s="184"/>
      <c r="DL462" s="184"/>
      <c r="DM462" s="184"/>
      <c r="DN462" s="184"/>
      <c r="DO462" s="184"/>
      <c r="DP462" s="184"/>
      <c r="DQ462" s="184"/>
      <c r="DR462" s="184"/>
      <c r="DS462" s="184"/>
      <c r="DT462" s="184"/>
      <c r="DU462" s="184"/>
      <c r="DV462" s="184"/>
      <c r="DW462" s="184"/>
      <c r="DX462" s="184"/>
      <c r="DY462" s="184"/>
      <c r="DZ462" s="184"/>
      <c r="EA462" s="184"/>
      <c r="EB462" s="184"/>
      <c r="EC462" s="184"/>
    </row>
    <row r="463" spans="1:133" s="128" customFormat="1" ht="12.75">
      <c r="A463" s="158" t="s">
        <v>469</v>
      </c>
      <c r="B463" s="158"/>
      <c r="C463" s="188" t="s">
        <v>549</v>
      </c>
      <c r="D463" s="188"/>
      <c r="E463" s="188"/>
      <c r="F463" s="188"/>
      <c r="G463" s="188"/>
      <c r="H463" s="188"/>
      <c r="I463" s="188"/>
      <c r="J463" s="188"/>
      <c r="K463" s="188"/>
      <c r="L463" s="188"/>
      <c r="M463" s="188"/>
      <c r="N463" s="188"/>
      <c r="O463" s="188"/>
      <c r="P463" s="188"/>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c r="AS463" s="184"/>
      <c r="AT463" s="184"/>
      <c r="AU463" s="184"/>
      <c r="AV463" s="184"/>
      <c r="AW463" s="184"/>
      <c r="AX463" s="184"/>
      <c r="AY463" s="184"/>
      <c r="AZ463" s="184"/>
      <c r="BA463" s="184"/>
      <c r="BB463" s="184"/>
      <c r="BC463" s="184"/>
      <c r="BD463" s="184"/>
      <c r="BE463" s="184"/>
      <c r="BF463" s="184"/>
      <c r="BG463" s="184"/>
      <c r="BH463" s="184"/>
      <c r="BI463" s="184"/>
      <c r="BJ463" s="184"/>
      <c r="BK463" s="184"/>
      <c r="BL463" s="184"/>
      <c r="BM463" s="184"/>
      <c r="BN463" s="184"/>
      <c r="BO463" s="184"/>
      <c r="BP463" s="184"/>
      <c r="BQ463" s="184"/>
      <c r="BR463" s="184"/>
      <c r="BS463" s="184"/>
      <c r="BT463" s="184"/>
      <c r="BU463" s="184"/>
      <c r="BV463" s="184"/>
      <c r="BW463" s="184"/>
      <c r="BX463" s="184"/>
      <c r="BY463" s="184"/>
      <c r="BZ463" s="184"/>
      <c r="CA463" s="184"/>
      <c r="CB463" s="184"/>
      <c r="CC463" s="184"/>
      <c r="CD463" s="184"/>
      <c r="CE463" s="184"/>
      <c r="CF463" s="184"/>
      <c r="CG463" s="184"/>
      <c r="CH463" s="184"/>
      <c r="CI463" s="184"/>
      <c r="CJ463" s="184"/>
      <c r="CK463" s="184"/>
      <c r="CL463" s="184"/>
      <c r="CM463" s="184"/>
      <c r="CN463" s="184"/>
      <c r="CO463" s="184"/>
      <c r="CP463" s="184"/>
      <c r="CQ463" s="184"/>
      <c r="CR463" s="184"/>
      <c r="CS463" s="184"/>
      <c r="CT463" s="184"/>
      <c r="CU463" s="184"/>
      <c r="CV463" s="184"/>
      <c r="CW463" s="184"/>
      <c r="CX463" s="184"/>
      <c r="CY463" s="184"/>
      <c r="CZ463" s="184"/>
      <c r="DA463" s="184"/>
      <c r="DB463" s="184"/>
      <c r="DC463" s="184"/>
      <c r="DD463" s="184"/>
      <c r="DE463" s="184"/>
      <c r="DF463" s="184"/>
      <c r="DG463" s="184"/>
      <c r="DH463" s="184"/>
      <c r="DI463" s="184"/>
      <c r="DJ463" s="184"/>
      <c r="DK463" s="184"/>
      <c r="DL463" s="184"/>
      <c r="DM463" s="184"/>
      <c r="DN463" s="184"/>
      <c r="DO463" s="184"/>
      <c r="DP463" s="184"/>
      <c r="DQ463" s="184"/>
      <c r="DR463" s="184"/>
      <c r="DS463" s="184"/>
      <c r="DT463" s="184"/>
      <c r="DU463" s="184"/>
      <c r="DV463" s="184"/>
      <c r="DW463" s="184"/>
      <c r="DX463" s="184"/>
      <c r="DY463" s="184"/>
      <c r="DZ463" s="184"/>
      <c r="EA463" s="184"/>
      <c r="EB463" s="184"/>
      <c r="EC463" s="184"/>
    </row>
    <row r="464" spans="1:133" s="128" customFormat="1" ht="12.75">
      <c r="A464" s="158"/>
      <c r="B464" s="158"/>
      <c r="C464" s="188"/>
      <c r="D464" s="188"/>
      <c r="E464" s="188"/>
      <c r="F464" s="188"/>
      <c r="G464" s="188"/>
      <c r="H464" s="188"/>
      <c r="I464" s="188"/>
      <c r="J464" s="188"/>
      <c r="K464" s="188"/>
      <c r="L464" s="188"/>
      <c r="M464" s="188"/>
      <c r="N464" s="188"/>
      <c r="O464" s="188"/>
      <c r="P464" s="188"/>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c r="AS464" s="184"/>
      <c r="AT464" s="184"/>
      <c r="AU464" s="184"/>
      <c r="AV464" s="184"/>
      <c r="AW464" s="184"/>
      <c r="AX464" s="184"/>
      <c r="AY464" s="184"/>
      <c r="AZ464" s="184"/>
      <c r="BA464" s="184"/>
      <c r="BB464" s="184"/>
      <c r="BC464" s="184"/>
      <c r="BD464" s="184"/>
      <c r="BE464" s="184"/>
      <c r="BF464" s="184"/>
      <c r="BG464" s="184"/>
      <c r="BH464" s="184"/>
      <c r="BI464" s="184"/>
      <c r="BJ464" s="184"/>
      <c r="BK464" s="184"/>
      <c r="BL464" s="184"/>
      <c r="BM464" s="184"/>
      <c r="BN464" s="184"/>
      <c r="BO464" s="184"/>
      <c r="BP464" s="184"/>
      <c r="BQ464" s="184"/>
      <c r="BR464" s="184"/>
      <c r="BS464" s="184"/>
      <c r="BT464" s="184"/>
      <c r="BU464" s="184"/>
      <c r="BV464" s="184"/>
      <c r="BW464" s="184"/>
      <c r="BX464" s="184"/>
      <c r="BY464" s="184"/>
      <c r="BZ464" s="184"/>
      <c r="CA464" s="184"/>
      <c r="CB464" s="184"/>
      <c r="CC464" s="184"/>
      <c r="CD464" s="184"/>
      <c r="CE464" s="184"/>
      <c r="CF464" s="184"/>
      <c r="CG464" s="184"/>
      <c r="CH464" s="184"/>
      <c r="CI464" s="184"/>
      <c r="CJ464" s="184"/>
      <c r="CK464" s="184"/>
      <c r="CL464" s="184"/>
      <c r="CM464" s="184"/>
      <c r="CN464" s="184"/>
      <c r="CO464" s="184"/>
      <c r="CP464" s="184"/>
      <c r="CQ464" s="184"/>
      <c r="CR464" s="184"/>
      <c r="CS464" s="184"/>
      <c r="CT464" s="184"/>
      <c r="CU464" s="184"/>
      <c r="CV464" s="184"/>
      <c r="CW464" s="184"/>
      <c r="CX464" s="184"/>
      <c r="CY464" s="184"/>
      <c r="CZ464" s="184"/>
      <c r="DA464" s="184"/>
      <c r="DB464" s="184"/>
      <c r="DC464" s="184"/>
      <c r="DD464" s="184"/>
      <c r="DE464" s="184"/>
      <c r="DF464" s="184"/>
      <c r="DG464" s="184"/>
      <c r="DH464" s="184"/>
      <c r="DI464" s="184"/>
      <c r="DJ464" s="184"/>
      <c r="DK464" s="184"/>
      <c r="DL464" s="184"/>
      <c r="DM464" s="184"/>
      <c r="DN464" s="184"/>
      <c r="DO464" s="184"/>
      <c r="DP464" s="184"/>
      <c r="DQ464" s="184"/>
      <c r="DR464" s="184"/>
      <c r="DS464" s="184"/>
      <c r="DT464" s="184"/>
      <c r="DU464" s="184"/>
      <c r="DV464" s="184"/>
      <c r="DW464" s="184"/>
      <c r="DX464" s="184"/>
      <c r="DY464" s="184"/>
      <c r="DZ464" s="184"/>
      <c r="EA464" s="184"/>
      <c r="EB464" s="184"/>
      <c r="EC464" s="184"/>
    </row>
    <row r="465" spans="1:133" s="128" customFormat="1" ht="15">
      <c r="A465" s="160" t="s">
        <v>514</v>
      </c>
      <c r="B465" s="160"/>
      <c r="C465" s="160"/>
      <c r="D465" s="160"/>
      <c r="E465" s="160"/>
      <c r="F465" s="148">
        <v>98</v>
      </c>
      <c r="G465" s="149" t="s">
        <v>471</v>
      </c>
      <c r="H465" s="199"/>
      <c r="I465" s="199"/>
      <c r="J465" s="199"/>
      <c r="K465" s="199"/>
      <c r="L465" s="199"/>
      <c r="M465" s="199"/>
      <c r="N465" s="199"/>
      <c r="O465" s="199"/>
      <c r="P465" s="199"/>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c r="AS465" s="184"/>
      <c r="AT465" s="184"/>
      <c r="AU465" s="184"/>
      <c r="AV465" s="184"/>
      <c r="AW465" s="184"/>
      <c r="AX465" s="184"/>
      <c r="AY465" s="184"/>
      <c r="AZ465" s="184"/>
      <c r="BA465" s="184"/>
      <c r="BB465" s="184"/>
      <c r="BC465" s="184"/>
      <c r="BD465" s="184"/>
      <c r="BE465" s="184"/>
      <c r="BF465" s="184"/>
      <c r="BG465" s="184"/>
      <c r="BH465" s="184"/>
      <c r="BI465" s="184"/>
      <c r="BJ465" s="184"/>
      <c r="BK465" s="184"/>
      <c r="BL465" s="184"/>
      <c r="BM465" s="184"/>
      <c r="BN465" s="184"/>
      <c r="BO465" s="184"/>
      <c r="BP465" s="184"/>
      <c r="BQ465" s="184"/>
      <c r="BR465" s="184"/>
      <c r="BS465" s="184"/>
      <c r="BT465" s="184"/>
      <c r="BU465" s="184"/>
      <c r="BV465" s="184"/>
      <c r="BW465" s="184"/>
      <c r="BX465" s="184"/>
      <c r="BY465" s="184"/>
      <c r="BZ465" s="184"/>
      <c r="CA465" s="184"/>
      <c r="CB465" s="184"/>
      <c r="CC465" s="184"/>
      <c r="CD465" s="184"/>
      <c r="CE465" s="184"/>
      <c r="CF465" s="184"/>
      <c r="CG465" s="184"/>
      <c r="CH465" s="184"/>
      <c r="CI465" s="184"/>
      <c r="CJ465" s="184"/>
      <c r="CK465" s="184"/>
      <c r="CL465" s="184"/>
      <c r="CM465" s="184"/>
      <c r="CN465" s="184"/>
      <c r="CO465" s="184"/>
      <c r="CP465" s="184"/>
      <c r="CQ465" s="184"/>
      <c r="CR465" s="184"/>
      <c r="CS465" s="184"/>
      <c r="CT465" s="184"/>
      <c r="CU465" s="184"/>
      <c r="CV465" s="184"/>
      <c r="CW465" s="184"/>
      <c r="CX465" s="184"/>
      <c r="CY465" s="184"/>
      <c r="CZ465" s="184"/>
      <c r="DA465" s="184"/>
      <c r="DB465" s="184"/>
      <c r="DC465" s="184"/>
      <c r="DD465" s="184"/>
      <c r="DE465" s="184"/>
      <c r="DF465" s="184"/>
      <c r="DG465" s="184"/>
      <c r="DH465" s="184"/>
      <c r="DI465" s="184"/>
      <c r="DJ465" s="184"/>
      <c r="DK465" s="184"/>
      <c r="DL465" s="184"/>
      <c r="DM465" s="184"/>
      <c r="DN465" s="184"/>
      <c r="DO465" s="184"/>
      <c r="DP465" s="184"/>
      <c r="DQ465" s="184"/>
      <c r="DR465" s="184"/>
      <c r="DS465" s="184"/>
      <c r="DT465" s="184"/>
      <c r="DU465" s="184"/>
      <c r="DV465" s="184"/>
      <c r="DW465" s="184"/>
      <c r="DX465" s="184"/>
      <c r="DY465" s="184"/>
      <c r="DZ465" s="184"/>
      <c r="EA465" s="184"/>
      <c r="EB465" s="184"/>
      <c r="EC465" s="184"/>
    </row>
    <row r="466" spans="1:133" s="128" customFormat="1" ht="15">
      <c r="A466" s="160" t="s">
        <v>543</v>
      </c>
      <c r="B466" s="160"/>
      <c r="C466" s="160"/>
      <c r="D466" s="160"/>
      <c r="E466" s="160"/>
      <c r="F466" s="148">
        <v>1</v>
      </c>
      <c r="G466" s="149" t="s">
        <v>471</v>
      </c>
      <c r="H466" s="199"/>
      <c r="I466" s="199"/>
      <c r="J466" s="199"/>
      <c r="K466" s="199"/>
      <c r="L466" s="199"/>
      <c r="M466" s="199"/>
      <c r="N466" s="199"/>
      <c r="O466" s="199"/>
      <c r="P466" s="199"/>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c r="AS466" s="184"/>
      <c r="AT466" s="184"/>
      <c r="AU466" s="184"/>
      <c r="AV466" s="184"/>
      <c r="AW466" s="184"/>
      <c r="AX466" s="184"/>
      <c r="AY466" s="184"/>
      <c r="AZ466" s="184"/>
      <c r="BA466" s="184"/>
      <c r="BB466" s="184"/>
      <c r="BC466" s="184"/>
      <c r="BD466" s="184"/>
      <c r="BE466" s="184"/>
      <c r="BF466" s="184"/>
      <c r="BG466" s="184"/>
      <c r="BH466" s="184"/>
      <c r="BI466" s="184"/>
      <c r="BJ466" s="184"/>
      <c r="BK466" s="184"/>
      <c r="BL466" s="184"/>
      <c r="BM466" s="184"/>
      <c r="BN466" s="184"/>
      <c r="BO466" s="184"/>
      <c r="BP466" s="184"/>
      <c r="BQ466" s="184"/>
      <c r="BR466" s="184"/>
      <c r="BS466" s="184"/>
      <c r="BT466" s="184"/>
      <c r="BU466" s="184"/>
      <c r="BV466" s="184"/>
      <c r="BW466" s="184"/>
      <c r="BX466" s="184"/>
      <c r="BY466" s="184"/>
      <c r="BZ466" s="184"/>
      <c r="CA466" s="184"/>
      <c r="CB466" s="184"/>
      <c r="CC466" s="184"/>
      <c r="CD466" s="184"/>
      <c r="CE466" s="184"/>
      <c r="CF466" s="184"/>
      <c r="CG466" s="184"/>
      <c r="CH466" s="184"/>
      <c r="CI466" s="184"/>
      <c r="CJ466" s="184"/>
      <c r="CK466" s="184"/>
      <c r="CL466" s="184"/>
      <c r="CM466" s="184"/>
      <c r="CN466" s="184"/>
      <c r="CO466" s="184"/>
      <c r="CP466" s="184"/>
      <c r="CQ466" s="184"/>
      <c r="CR466" s="184"/>
      <c r="CS466" s="184"/>
      <c r="CT466" s="184"/>
      <c r="CU466" s="184"/>
      <c r="CV466" s="184"/>
      <c r="CW466" s="184"/>
      <c r="CX466" s="184"/>
      <c r="CY466" s="184"/>
      <c r="CZ466" s="184"/>
      <c r="DA466" s="184"/>
      <c r="DB466" s="184"/>
      <c r="DC466" s="184"/>
      <c r="DD466" s="184"/>
      <c r="DE466" s="184"/>
      <c r="DF466" s="184"/>
      <c r="DG466" s="184"/>
      <c r="DH466" s="184"/>
      <c r="DI466" s="184"/>
      <c r="DJ466" s="184"/>
      <c r="DK466" s="184"/>
      <c r="DL466" s="184"/>
      <c r="DM466" s="184"/>
      <c r="DN466" s="184"/>
      <c r="DO466" s="184"/>
      <c r="DP466" s="184"/>
      <c r="DQ466" s="184"/>
      <c r="DR466" s="184"/>
      <c r="DS466" s="184"/>
      <c r="DT466" s="184"/>
      <c r="DU466" s="184"/>
      <c r="DV466" s="184"/>
      <c r="DW466" s="184"/>
      <c r="DX466" s="184"/>
      <c r="DY466" s="184"/>
      <c r="DZ466" s="184"/>
      <c r="EA466" s="184"/>
      <c r="EB466" s="184"/>
      <c r="EC466" s="184"/>
    </row>
    <row r="467" spans="1:133" s="128" customFormat="1" ht="15">
      <c r="A467" s="160" t="s">
        <v>490</v>
      </c>
      <c r="B467" s="160"/>
      <c r="C467" s="160"/>
      <c r="D467" s="160"/>
      <c r="E467" s="160"/>
      <c r="F467" s="148"/>
      <c r="G467" s="149"/>
      <c r="H467" s="199"/>
      <c r="I467" s="199"/>
      <c r="J467" s="199"/>
      <c r="K467" s="199"/>
      <c r="L467" s="199"/>
      <c r="M467" s="199"/>
      <c r="N467" s="199"/>
      <c r="O467" s="199"/>
      <c r="P467" s="199"/>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c r="AS467" s="184"/>
      <c r="AT467" s="184"/>
      <c r="AU467" s="184"/>
      <c r="AV467" s="184"/>
      <c r="AW467" s="184"/>
      <c r="AX467" s="184"/>
      <c r="AY467" s="184"/>
      <c r="AZ467" s="184"/>
      <c r="BA467" s="184"/>
      <c r="BB467" s="184"/>
      <c r="BC467" s="184"/>
      <c r="BD467" s="184"/>
      <c r="BE467" s="184"/>
      <c r="BF467" s="184"/>
      <c r="BG467" s="184"/>
      <c r="BH467" s="184"/>
      <c r="BI467" s="184"/>
      <c r="BJ467" s="184"/>
      <c r="BK467" s="184"/>
      <c r="BL467" s="184"/>
      <c r="BM467" s="184"/>
      <c r="BN467" s="184"/>
      <c r="BO467" s="184"/>
      <c r="BP467" s="184"/>
      <c r="BQ467" s="184"/>
      <c r="BR467" s="184"/>
      <c r="BS467" s="184"/>
      <c r="BT467" s="184"/>
      <c r="BU467" s="184"/>
      <c r="BV467" s="184"/>
      <c r="BW467" s="184"/>
      <c r="BX467" s="184"/>
      <c r="BY467" s="184"/>
      <c r="BZ467" s="184"/>
      <c r="CA467" s="184"/>
      <c r="CB467" s="184"/>
      <c r="CC467" s="184"/>
      <c r="CD467" s="184"/>
      <c r="CE467" s="184"/>
      <c r="CF467" s="184"/>
      <c r="CG467" s="184"/>
      <c r="CH467" s="184"/>
      <c r="CI467" s="184"/>
      <c r="CJ467" s="184"/>
      <c r="CK467" s="184"/>
      <c r="CL467" s="184"/>
      <c r="CM467" s="184"/>
      <c r="CN467" s="184"/>
      <c r="CO467" s="184"/>
      <c r="CP467" s="184"/>
      <c r="CQ467" s="184"/>
      <c r="CR467" s="184"/>
      <c r="CS467" s="184"/>
      <c r="CT467" s="184"/>
      <c r="CU467" s="184"/>
      <c r="CV467" s="184"/>
      <c r="CW467" s="184"/>
      <c r="CX467" s="184"/>
      <c r="CY467" s="184"/>
      <c r="CZ467" s="184"/>
      <c r="DA467" s="184"/>
      <c r="DB467" s="184"/>
      <c r="DC467" s="184"/>
      <c r="DD467" s="184"/>
      <c r="DE467" s="184"/>
      <c r="DF467" s="184"/>
      <c r="DG467" s="184"/>
      <c r="DH467" s="184"/>
      <c r="DI467" s="184"/>
      <c r="DJ467" s="184"/>
      <c r="DK467" s="184"/>
      <c r="DL467" s="184"/>
      <c r="DM467" s="184"/>
      <c r="DN467" s="184"/>
      <c r="DO467" s="184"/>
      <c r="DP467" s="184"/>
      <c r="DQ467" s="184"/>
      <c r="DR467" s="184"/>
      <c r="DS467" s="184"/>
      <c r="DT467" s="184"/>
      <c r="DU467" s="184"/>
      <c r="DV467" s="184"/>
      <c r="DW467" s="184"/>
      <c r="DX467" s="184"/>
      <c r="DY467" s="184"/>
      <c r="DZ467" s="184"/>
      <c r="EA467" s="184"/>
      <c r="EB467" s="184"/>
      <c r="EC467" s="184"/>
    </row>
    <row r="468" spans="1:133" s="128" customFormat="1" ht="12.75">
      <c r="A468" s="165"/>
      <c r="B468" s="165"/>
      <c r="C468" s="165"/>
      <c r="D468" s="165"/>
      <c r="E468" s="165"/>
      <c r="F468" s="165"/>
      <c r="G468" s="165"/>
      <c r="H468" s="165"/>
      <c r="I468" s="165"/>
      <c r="J468" s="165"/>
      <c r="K468" s="165"/>
      <c r="L468" s="165"/>
      <c r="M468" s="165"/>
      <c r="N468" s="165"/>
      <c r="O468" s="165"/>
      <c r="P468" s="165"/>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c r="AS468" s="184"/>
      <c r="AT468" s="184"/>
      <c r="AU468" s="184"/>
      <c r="AV468" s="184"/>
      <c r="AW468" s="184"/>
      <c r="AX468" s="184"/>
      <c r="AY468" s="184"/>
      <c r="AZ468" s="184"/>
      <c r="BA468" s="184"/>
      <c r="BB468" s="184"/>
      <c r="BC468" s="184"/>
      <c r="BD468" s="184"/>
      <c r="BE468" s="184"/>
      <c r="BF468" s="184"/>
      <c r="BG468" s="184"/>
      <c r="BH468" s="184"/>
      <c r="BI468" s="184"/>
      <c r="BJ468" s="184"/>
      <c r="BK468" s="184"/>
      <c r="BL468" s="184"/>
      <c r="BM468" s="184"/>
      <c r="BN468" s="184"/>
      <c r="BO468" s="184"/>
      <c r="BP468" s="184"/>
      <c r="BQ468" s="184"/>
      <c r="BR468" s="184"/>
      <c r="BS468" s="184"/>
      <c r="BT468" s="184"/>
      <c r="BU468" s="184"/>
      <c r="BV468" s="184"/>
      <c r="BW468" s="184"/>
      <c r="BX468" s="184"/>
      <c r="BY468" s="184"/>
      <c r="BZ468" s="184"/>
      <c r="CA468" s="184"/>
      <c r="CB468" s="184"/>
      <c r="CC468" s="184"/>
      <c r="CD468" s="184"/>
      <c r="CE468" s="184"/>
      <c r="CF468" s="184"/>
      <c r="CG468" s="184"/>
      <c r="CH468" s="184"/>
      <c r="CI468" s="184"/>
      <c r="CJ468" s="184"/>
      <c r="CK468" s="184"/>
      <c r="CL468" s="184"/>
      <c r="CM468" s="184"/>
      <c r="CN468" s="184"/>
      <c r="CO468" s="184"/>
      <c r="CP468" s="184"/>
      <c r="CQ468" s="184"/>
      <c r="CR468" s="184"/>
      <c r="CS468" s="184"/>
      <c r="CT468" s="184"/>
      <c r="CU468" s="184"/>
      <c r="CV468" s="184"/>
      <c r="CW468" s="184"/>
      <c r="CX468" s="184"/>
      <c r="CY468" s="184"/>
      <c r="CZ468" s="184"/>
      <c r="DA468" s="184"/>
      <c r="DB468" s="184"/>
      <c r="DC468" s="184"/>
      <c r="DD468" s="184"/>
      <c r="DE468" s="184"/>
      <c r="DF468" s="184"/>
      <c r="DG468" s="184"/>
      <c r="DH468" s="184"/>
      <c r="DI468" s="184"/>
      <c r="DJ468" s="184"/>
      <c r="DK468" s="184"/>
      <c r="DL468" s="184"/>
      <c r="DM468" s="184"/>
      <c r="DN468" s="184"/>
      <c r="DO468" s="184"/>
      <c r="DP468" s="184"/>
      <c r="DQ468" s="184"/>
      <c r="DR468" s="184"/>
      <c r="DS468" s="184"/>
      <c r="DT468" s="184"/>
      <c r="DU468" s="184"/>
      <c r="DV468" s="184"/>
      <c r="DW468" s="184"/>
      <c r="DX468" s="184"/>
      <c r="DY468" s="184"/>
      <c r="DZ468" s="184"/>
      <c r="EA468" s="184"/>
      <c r="EB468" s="184"/>
      <c r="EC468" s="184"/>
    </row>
    <row r="469" spans="1:133" s="128" customFormat="1" ht="15">
      <c r="A469" s="206" t="s">
        <v>515</v>
      </c>
      <c r="B469" s="206"/>
      <c r="C469" s="206"/>
      <c r="D469" s="206"/>
      <c r="E469" s="206"/>
      <c r="F469" s="207">
        <f>F466*F465</f>
        <v>98</v>
      </c>
      <c r="G469" s="208" t="s">
        <v>474</v>
      </c>
      <c r="H469" s="199"/>
      <c r="I469" s="199"/>
      <c r="J469" s="199"/>
      <c r="K469" s="199"/>
      <c r="L469" s="199"/>
      <c r="M469" s="199"/>
      <c r="N469" s="199"/>
      <c r="O469" s="199"/>
      <c r="P469" s="199"/>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c r="AS469" s="184"/>
      <c r="AT469" s="184"/>
      <c r="AU469" s="184"/>
      <c r="AV469" s="184"/>
      <c r="AW469" s="184"/>
      <c r="AX469" s="184"/>
      <c r="AY469" s="184"/>
      <c r="AZ469" s="184"/>
      <c r="BA469" s="184"/>
      <c r="BB469" s="184"/>
      <c r="BC469" s="184"/>
      <c r="BD469" s="184"/>
      <c r="BE469" s="184"/>
      <c r="BF469" s="184"/>
      <c r="BG469" s="184"/>
      <c r="BH469" s="184"/>
      <c r="BI469" s="184"/>
      <c r="BJ469" s="184"/>
      <c r="BK469" s="184"/>
      <c r="BL469" s="184"/>
      <c r="BM469" s="184"/>
      <c r="BN469" s="184"/>
      <c r="BO469" s="184"/>
      <c r="BP469" s="184"/>
      <c r="BQ469" s="184"/>
      <c r="BR469" s="184"/>
      <c r="BS469" s="184"/>
      <c r="BT469" s="184"/>
      <c r="BU469" s="184"/>
      <c r="BV469" s="184"/>
      <c r="BW469" s="184"/>
      <c r="BX469" s="184"/>
      <c r="BY469" s="184"/>
      <c r="BZ469" s="184"/>
      <c r="CA469" s="184"/>
      <c r="CB469" s="184"/>
      <c r="CC469" s="184"/>
      <c r="CD469" s="184"/>
      <c r="CE469" s="184"/>
      <c r="CF469" s="184"/>
      <c r="CG469" s="184"/>
      <c r="CH469" s="184"/>
      <c r="CI469" s="184"/>
      <c r="CJ469" s="184"/>
      <c r="CK469" s="184"/>
      <c r="CL469" s="184"/>
      <c r="CM469" s="184"/>
      <c r="CN469" s="184"/>
      <c r="CO469" s="184"/>
      <c r="CP469" s="184"/>
      <c r="CQ469" s="184"/>
      <c r="CR469" s="184"/>
      <c r="CS469" s="184"/>
      <c r="CT469" s="184"/>
      <c r="CU469" s="184"/>
      <c r="CV469" s="184"/>
      <c r="CW469" s="184"/>
      <c r="CX469" s="184"/>
      <c r="CY469" s="184"/>
      <c r="CZ469" s="184"/>
      <c r="DA469" s="184"/>
      <c r="DB469" s="184"/>
      <c r="DC469" s="184"/>
      <c r="DD469" s="184"/>
      <c r="DE469" s="184"/>
      <c r="DF469" s="184"/>
      <c r="DG469" s="184"/>
      <c r="DH469" s="184"/>
      <c r="DI469" s="184"/>
      <c r="DJ469" s="184"/>
      <c r="DK469" s="184"/>
      <c r="DL469" s="184"/>
      <c r="DM469" s="184"/>
      <c r="DN469" s="184"/>
      <c r="DO469" s="184"/>
      <c r="DP469" s="184"/>
      <c r="DQ469" s="184"/>
      <c r="DR469" s="184"/>
      <c r="DS469" s="184"/>
      <c r="DT469" s="184"/>
      <c r="DU469" s="184"/>
      <c r="DV469" s="184"/>
      <c r="DW469" s="184"/>
      <c r="DX469" s="184"/>
      <c r="DY469" s="184"/>
      <c r="DZ469" s="184"/>
      <c r="EA469" s="184"/>
      <c r="EB469" s="184"/>
      <c r="EC469" s="184"/>
    </row>
    <row r="470" spans="1:133" s="128" customFormat="1" ht="12.75">
      <c r="A470" s="165"/>
      <c r="B470" s="165"/>
      <c r="C470" s="165"/>
      <c r="D470" s="165"/>
      <c r="E470" s="165"/>
      <c r="F470" s="165"/>
      <c r="G470" s="165"/>
      <c r="H470" s="165"/>
      <c r="I470" s="165"/>
      <c r="J470" s="165"/>
      <c r="K470" s="165"/>
      <c r="L470" s="165"/>
      <c r="M470" s="165"/>
      <c r="N470" s="165"/>
      <c r="O470" s="165"/>
      <c r="P470" s="165"/>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c r="AS470" s="184"/>
      <c r="AT470" s="184"/>
      <c r="AU470" s="184"/>
      <c r="AV470" s="184"/>
      <c r="AW470" s="184"/>
      <c r="AX470" s="184"/>
      <c r="AY470" s="184"/>
      <c r="AZ470" s="184"/>
      <c r="BA470" s="184"/>
      <c r="BB470" s="184"/>
      <c r="BC470" s="184"/>
      <c r="BD470" s="184"/>
      <c r="BE470" s="184"/>
      <c r="BF470" s="184"/>
      <c r="BG470" s="184"/>
      <c r="BH470" s="184"/>
      <c r="BI470" s="184"/>
      <c r="BJ470" s="184"/>
      <c r="BK470" s="184"/>
      <c r="BL470" s="184"/>
      <c r="BM470" s="184"/>
      <c r="BN470" s="184"/>
      <c r="BO470" s="184"/>
      <c r="BP470" s="184"/>
      <c r="BQ470" s="184"/>
      <c r="BR470" s="184"/>
      <c r="BS470" s="184"/>
      <c r="BT470" s="184"/>
      <c r="BU470" s="184"/>
      <c r="BV470" s="184"/>
      <c r="BW470" s="184"/>
      <c r="BX470" s="184"/>
      <c r="BY470" s="184"/>
      <c r="BZ470" s="184"/>
      <c r="CA470" s="184"/>
      <c r="CB470" s="184"/>
      <c r="CC470" s="184"/>
      <c r="CD470" s="184"/>
      <c r="CE470" s="184"/>
      <c r="CF470" s="184"/>
      <c r="CG470" s="184"/>
      <c r="CH470" s="184"/>
      <c r="CI470" s="184"/>
      <c r="CJ470" s="184"/>
      <c r="CK470" s="184"/>
      <c r="CL470" s="184"/>
      <c r="CM470" s="184"/>
      <c r="CN470" s="184"/>
      <c r="CO470" s="184"/>
      <c r="CP470" s="184"/>
      <c r="CQ470" s="184"/>
      <c r="CR470" s="184"/>
      <c r="CS470" s="184"/>
      <c r="CT470" s="184"/>
      <c r="CU470" s="184"/>
      <c r="CV470" s="184"/>
      <c r="CW470" s="184"/>
      <c r="CX470" s="184"/>
      <c r="CY470" s="184"/>
      <c r="CZ470" s="184"/>
      <c r="DA470" s="184"/>
      <c r="DB470" s="184"/>
      <c r="DC470" s="184"/>
      <c r="DD470" s="184"/>
      <c r="DE470" s="184"/>
      <c r="DF470" s="184"/>
      <c r="DG470" s="184"/>
      <c r="DH470" s="184"/>
      <c r="DI470" s="184"/>
      <c r="DJ470" s="184"/>
      <c r="DK470" s="184"/>
      <c r="DL470" s="184"/>
      <c r="DM470" s="184"/>
      <c r="DN470" s="184"/>
      <c r="DO470" s="184"/>
      <c r="DP470" s="184"/>
      <c r="DQ470" s="184"/>
      <c r="DR470" s="184"/>
      <c r="DS470" s="184"/>
      <c r="DT470" s="184"/>
      <c r="DU470" s="184"/>
      <c r="DV470" s="184"/>
      <c r="DW470" s="184"/>
      <c r="DX470" s="184"/>
      <c r="DY470" s="184"/>
      <c r="DZ470" s="184"/>
      <c r="EA470" s="184"/>
      <c r="EB470" s="184"/>
      <c r="EC470" s="184"/>
    </row>
    <row r="471" spans="1:133" s="128" customFormat="1" ht="15.75">
      <c r="A471" s="151" t="s">
        <v>467</v>
      </c>
      <c r="B471" s="151"/>
      <c r="C471" s="152">
        <f>F469</f>
        <v>98</v>
      </c>
      <c r="D471" s="153" t="s">
        <v>474</v>
      </c>
      <c r="E471" s="154"/>
      <c r="F471" s="154"/>
      <c r="G471" s="154"/>
      <c r="H471" s="154"/>
      <c r="I471" s="154"/>
      <c r="J471" s="153"/>
      <c r="K471" s="152"/>
      <c r="L471" s="174"/>
      <c r="M471" s="175"/>
      <c r="N471" s="176"/>
      <c r="O471" s="176"/>
      <c r="P471" s="177"/>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c r="AS471" s="184"/>
      <c r="AT471" s="184"/>
      <c r="AU471" s="184"/>
      <c r="AV471" s="184"/>
      <c r="AW471" s="184"/>
      <c r="AX471" s="184"/>
      <c r="AY471" s="184"/>
      <c r="AZ471" s="184"/>
      <c r="BA471" s="184"/>
      <c r="BB471" s="184"/>
      <c r="BC471" s="184"/>
      <c r="BD471" s="184"/>
      <c r="BE471" s="184"/>
      <c r="BF471" s="184"/>
      <c r="BG471" s="184"/>
      <c r="BH471" s="184"/>
      <c r="BI471" s="184"/>
      <c r="BJ471" s="184"/>
      <c r="BK471" s="184"/>
      <c r="BL471" s="184"/>
      <c r="BM471" s="184"/>
      <c r="BN471" s="184"/>
      <c r="BO471" s="184"/>
      <c r="BP471" s="184"/>
      <c r="BQ471" s="184"/>
      <c r="BR471" s="184"/>
      <c r="BS471" s="184"/>
      <c r="BT471" s="184"/>
      <c r="BU471" s="184"/>
      <c r="BV471" s="184"/>
      <c r="BW471" s="184"/>
      <c r="BX471" s="184"/>
      <c r="BY471" s="184"/>
      <c r="BZ471" s="184"/>
      <c r="CA471" s="184"/>
      <c r="CB471" s="184"/>
      <c r="CC471" s="184"/>
      <c r="CD471" s="184"/>
      <c r="CE471" s="184"/>
      <c r="CF471" s="184"/>
      <c r="CG471" s="184"/>
      <c r="CH471" s="184"/>
      <c r="CI471" s="184"/>
      <c r="CJ471" s="184"/>
      <c r="CK471" s="184"/>
      <c r="CL471" s="184"/>
      <c r="CM471" s="184"/>
      <c r="CN471" s="184"/>
      <c r="CO471" s="184"/>
      <c r="CP471" s="184"/>
      <c r="CQ471" s="184"/>
      <c r="CR471" s="184"/>
      <c r="CS471" s="184"/>
      <c r="CT471" s="184"/>
      <c r="CU471" s="184"/>
      <c r="CV471" s="184"/>
      <c r="CW471" s="184"/>
      <c r="CX471" s="184"/>
      <c r="CY471" s="184"/>
      <c r="CZ471" s="184"/>
      <c r="DA471" s="184"/>
      <c r="DB471" s="184"/>
      <c r="DC471" s="184"/>
      <c r="DD471" s="184"/>
      <c r="DE471" s="184"/>
      <c r="DF471" s="184"/>
      <c r="DG471" s="184"/>
      <c r="DH471" s="184"/>
      <c r="DI471" s="184"/>
      <c r="DJ471" s="184"/>
      <c r="DK471" s="184"/>
      <c r="DL471" s="184"/>
      <c r="DM471" s="184"/>
      <c r="DN471" s="184"/>
      <c r="DO471" s="184"/>
      <c r="DP471" s="184"/>
      <c r="DQ471" s="184"/>
      <c r="DR471" s="184"/>
      <c r="DS471" s="184"/>
      <c r="DT471" s="184"/>
      <c r="DU471" s="184"/>
      <c r="DV471" s="184"/>
      <c r="DW471" s="184"/>
      <c r="DX471" s="184"/>
      <c r="DY471" s="184"/>
      <c r="DZ471" s="184"/>
      <c r="EA471" s="184"/>
      <c r="EB471" s="184"/>
      <c r="EC471" s="184"/>
    </row>
    <row r="472" spans="1:133" s="128" customFormat="1" ht="14.25" customHeight="1">
      <c r="A472" s="155"/>
      <c r="B472" s="214"/>
      <c r="C472" s="214"/>
      <c r="D472" s="214"/>
      <c r="E472" s="214"/>
      <c r="F472" s="214"/>
      <c r="G472" s="214"/>
      <c r="H472" s="214"/>
      <c r="I472" s="214"/>
      <c r="J472" s="214"/>
      <c r="K472" s="214"/>
      <c r="L472" s="214"/>
      <c r="M472" s="214"/>
      <c r="N472" s="214"/>
      <c r="O472" s="214"/>
      <c r="P472" s="216"/>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c r="AS472" s="184"/>
      <c r="AT472" s="184"/>
      <c r="AU472" s="184"/>
      <c r="AV472" s="184"/>
      <c r="AW472" s="184"/>
      <c r="AX472" s="184"/>
      <c r="AY472" s="184"/>
      <c r="AZ472" s="184"/>
      <c r="BA472" s="184"/>
      <c r="BB472" s="184"/>
      <c r="BC472" s="184"/>
      <c r="BD472" s="184"/>
      <c r="BE472" s="184"/>
      <c r="BF472" s="184"/>
      <c r="BG472" s="184"/>
      <c r="BH472" s="184"/>
      <c r="BI472" s="184"/>
      <c r="BJ472" s="184"/>
      <c r="BK472" s="184"/>
      <c r="BL472" s="184"/>
      <c r="BM472" s="184"/>
      <c r="BN472" s="184"/>
      <c r="BO472" s="184"/>
      <c r="BP472" s="184"/>
      <c r="BQ472" s="184"/>
      <c r="BR472" s="184"/>
      <c r="BS472" s="184"/>
      <c r="BT472" s="184"/>
      <c r="BU472" s="184"/>
      <c r="BV472" s="184"/>
      <c r="BW472" s="184"/>
      <c r="BX472" s="184"/>
      <c r="BY472" s="184"/>
      <c r="BZ472" s="184"/>
      <c r="CA472" s="184"/>
      <c r="CB472" s="184"/>
      <c r="CC472" s="184"/>
      <c r="CD472" s="184"/>
      <c r="CE472" s="184"/>
      <c r="CF472" s="184"/>
      <c r="CG472" s="184"/>
      <c r="CH472" s="184"/>
      <c r="CI472" s="184"/>
      <c r="CJ472" s="184"/>
      <c r="CK472" s="184"/>
      <c r="CL472" s="184"/>
      <c r="CM472" s="184"/>
      <c r="CN472" s="184"/>
      <c r="CO472" s="184"/>
      <c r="CP472" s="184"/>
      <c r="CQ472" s="184"/>
      <c r="CR472" s="184"/>
      <c r="CS472" s="184"/>
      <c r="CT472" s="184"/>
      <c r="CU472" s="184"/>
      <c r="CV472" s="184"/>
      <c r="CW472" s="184"/>
      <c r="CX472" s="184"/>
      <c r="CY472" s="184"/>
      <c r="CZ472" s="184"/>
      <c r="DA472" s="184"/>
      <c r="DB472" s="184"/>
      <c r="DC472" s="184"/>
      <c r="DD472" s="184"/>
      <c r="DE472" s="184"/>
      <c r="DF472" s="184"/>
      <c r="DG472" s="184"/>
      <c r="DH472" s="184"/>
      <c r="DI472" s="184"/>
      <c r="DJ472" s="184"/>
      <c r="DK472" s="184"/>
      <c r="DL472" s="184"/>
      <c r="DM472" s="184"/>
      <c r="DN472" s="184"/>
      <c r="DO472" s="184"/>
      <c r="DP472" s="184"/>
      <c r="DQ472" s="184"/>
      <c r="DR472" s="184"/>
      <c r="DS472" s="184"/>
      <c r="DT472" s="184"/>
      <c r="DU472" s="184"/>
      <c r="DV472" s="184"/>
      <c r="DW472" s="184"/>
      <c r="DX472" s="184"/>
      <c r="DY472" s="184"/>
      <c r="DZ472" s="184"/>
      <c r="EA472" s="184"/>
      <c r="EB472" s="184"/>
      <c r="EC472" s="184"/>
    </row>
    <row r="473" spans="1:133" s="128" customFormat="1" ht="22.5" customHeight="1">
      <c r="A473" s="142" t="s">
        <v>146</v>
      </c>
      <c r="B473" s="142"/>
      <c r="C473" s="200" t="s">
        <v>548</v>
      </c>
      <c r="D473" s="200"/>
      <c r="E473" s="200"/>
      <c r="F473" s="200"/>
      <c r="G473" s="200"/>
      <c r="H473" s="200"/>
      <c r="I473" s="200"/>
      <c r="J473" s="200"/>
      <c r="K473" s="200"/>
      <c r="L473" s="200"/>
      <c r="M473" s="200"/>
      <c r="N473" s="200"/>
      <c r="O473" s="200"/>
      <c r="P473" s="200"/>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c r="AS473" s="184"/>
      <c r="AT473" s="184"/>
      <c r="AU473" s="184"/>
      <c r="AV473" s="184"/>
      <c r="AW473" s="184"/>
      <c r="AX473" s="184"/>
      <c r="AY473" s="184"/>
      <c r="AZ473" s="184"/>
      <c r="BA473" s="184"/>
      <c r="BB473" s="184"/>
      <c r="BC473" s="184"/>
      <c r="BD473" s="184"/>
      <c r="BE473" s="184"/>
      <c r="BF473" s="184"/>
      <c r="BG473" s="184"/>
      <c r="BH473" s="184"/>
      <c r="BI473" s="184"/>
      <c r="BJ473" s="184"/>
      <c r="BK473" s="184"/>
      <c r="BL473" s="184"/>
      <c r="BM473" s="184"/>
      <c r="BN473" s="184"/>
      <c r="BO473" s="184"/>
      <c r="BP473" s="184"/>
      <c r="BQ473" s="184"/>
      <c r="BR473" s="184"/>
      <c r="BS473" s="184"/>
      <c r="BT473" s="184"/>
      <c r="BU473" s="184"/>
      <c r="BV473" s="184"/>
      <c r="BW473" s="184"/>
      <c r="BX473" s="184"/>
      <c r="BY473" s="184"/>
      <c r="BZ473" s="184"/>
      <c r="CA473" s="184"/>
      <c r="CB473" s="184"/>
      <c r="CC473" s="184"/>
      <c r="CD473" s="184"/>
      <c r="CE473" s="184"/>
      <c r="CF473" s="184"/>
      <c r="CG473" s="184"/>
      <c r="CH473" s="184"/>
      <c r="CI473" s="184"/>
      <c r="CJ473" s="184"/>
      <c r="CK473" s="184"/>
      <c r="CL473" s="184"/>
      <c r="CM473" s="184"/>
      <c r="CN473" s="184"/>
      <c r="CO473" s="184"/>
      <c r="CP473" s="184"/>
      <c r="CQ473" s="184"/>
      <c r="CR473" s="184"/>
      <c r="CS473" s="184"/>
      <c r="CT473" s="184"/>
      <c r="CU473" s="184"/>
      <c r="CV473" s="184"/>
      <c r="CW473" s="184"/>
      <c r="CX473" s="184"/>
      <c r="CY473" s="184"/>
      <c r="CZ473" s="184"/>
      <c r="DA473" s="184"/>
      <c r="DB473" s="184"/>
      <c r="DC473" s="184"/>
      <c r="DD473" s="184"/>
      <c r="DE473" s="184"/>
      <c r="DF473" s="184"/>
      <c r="DG473" s="184"/>
      <c r="DH473" s="184"/>
      <c r="DI473" s="184"/>
      <c r="DJ473" s="184"/>
      <c r="DK473" s="184"/>
      <c r="DL473" s="184"/>
      <c r="DM473" s="184"/>
      <c r="DN473" s="184"/>
      <c r="DO473" s="184"/>
      <c r="DP473" s="184"/>
      <c r="DQ473" s="184"/>
      <c r="DR473" s="184"/>
      <c r="DS473" s="184"/>
      <c r="DT473" s="184"/>
      <c r="DU473" s="184"/>
      <c r="DV473" s="184"/>
      <c r="DW473" s="184"/>
      <c r="DX473" s="184"/>
      <c r="DY473" s="184"/>
      <c r="DZ473" s="184"/>
      <c r="EA473" s="184"/>
      <c r="EB473" s="184"/>
      <c r="EC473" s="184"/>
    </row>
    <row r="474" spans="1:133" s="128" customFormat="1" ht="12.75">
      <c r="A474" s="142"/>
      <c r="B474" s="142"/>
      <c r="C474" s="200"/>
      <c r="D474" s="200"/>
      <c r="E474" s="200"/>
      <c r="F474" s="200"/>
      <c r="G474" s="200"/>
      <c r="H474" s="200"/>
      <c r="I474" s="200"/>
      <c r="J474" s="200"/>
      <c r="K474" s="200"/>
      <c r="L474" s="200"/>
      <c r="M474" s="200"/>
      <c r="N474" s="200"/>
      <c r="O474" s="200"/>
      <c r="P474" s="200"/>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c r="AS474" s="184"/>
      <c r="AT474" s="184"/>
      <c r="AU474" s="184"/>
      <c r="AV474" s="184"/>
      <c r="AW474" s="184"/>
      <c r="AX474" s="184"/>
      <c r="AY474" s="184"/>
      <c r="AZ474" s="184"/>
      <c r="BA474" s="184"/>
      <c r="BB474" s="184"/>
      <c r="BC474" s="184"/>
      <c r="BD474" s="184"/>
      <c r="BE474" s="184"/>
      <c r="BF474" s="184"/>
      <c r="BG474" s="184"/>
      <c r="BH474" s="184"/>
      <c r="BI474" s="184"/>
      <c r="BJ474" s="184"/>
      <c r="BK474" s="184"/>
      <c r="BL474" s="184"/>
      <c r="BM474" s="184"/>
      <c r="BN474" s="184"/>
      <c r="BO474" s="184"/>
      <c r="BP474" s="184"/>
      <c r="BQ474" s="184"/>
      <c r="BR474" s="184"/>
      <c r="BS474" s="184"/>
      <c r="BT474" s="184"/>
      <c r="BU474" s="184"/>
      <c r="BV474" s="184"/>
      <c r="BW474" s="184"/>
      <c r="BX474" s="184"/>
      <c r="BY474" s="184"/>
      <c r="BZ474" s="184"/>
      <c r="CA474" s="184"/>
      <c r="CB474" s="184"/>
      <c r="CC474" s="184"/>
      <c r="CD474" s="184"/>
      <c r="CE474" s="184"/>
      <c r="CF474" s="184"/>
      <c r="CG474" s="184"/>
      <c r="CH474" s="184"/>
      <c r="CI474" s="184"/>
      <c r="CJ474" s="184"/>
      <c r="CK474" s="184"/>
      <c r="CL474" s="184"/>
      <c r="CM474" s="184"/>
      <c r="CN474" s="184"/>
      <c r="CO474" s="184"/>
      <c r="CP474" s="184"/>
      <c r="CQ474" s="184"/>
      <c r="CR474" s="184"/>
      <c r="CS474" s="184"/>
      <c r="CT474" s="184"/>
      <c r="CU474" s="184"/>
      <c r="CV474" s="184"/>
      <c r="CW474" s="184"/>
      <c r="CX474" s="184"/>
      <c r="CY474" s="184"/>
      <c r="CZ474" s="184"/>
      <c r="DA474" s="184"/>
      <c r="DB474" s="184"/>
      <c r="DC474" s="184"/>
      <c r="DD474" s="184"/>
      <c r="DE474" s="184"/>
      <c r="DF474" s="184"/>
      <c r="DG474" s="184"/>
      <c r="DH474" s="184"/>
      <c r="DI474" s="184"/>
      <c r="DJ474" s="184"/>
      <c r="DK474" s="184"/>
      <c r="DL474" s="184"/>
      <c r="DM474" s="184"/>
      <c r="DN474" s="184"/>
      <c r="DO474" s="184"/>
      <c r="DP474" s="184"/>
      <c r="DQ474" s="184"/>
      <c r="DR474" s="184"/>
      <c r="DS474" s="184"/>
      <c r="DT474" s="184"/>
      <c r="DU474" s="184"/>
      <c r="DV474" s="184"/>
      <c r="DW474" s="184"/>
      <c r="DX474" s="184"/>
      <c r="DY474" s="184"/>
      <c r="DZ474" s="184"/>
      <c r="EA474" s="184"/>
      <c r="EB474" s="184"/>
      <c r="EC474" s="184"/>
    </row>
    <row r="475" spans="1:133" s="128" customFormat="1" ht="12.75">
      <c r="A475" s="158" t="s">
        <v>469</v>
      </c>
      <c r="B475" s="158"/>
      <c r="C475" s="188" t="s">
        <v>549</v>
      </c>
      <c r="D475" s="188"/>
      <c r="E475" s="188"/>
      <c r="F475" s="188"/>
      <c r="G475" s="188"/>
      <c r="H475" s="188"/>
      <c r="I475" s="188"/>
      <c r="J475" s="188"/>
      <c r="K475" s="188"/>
      <c r="L475" s="188"/>
      <c r="M475" s="188"/>
      <c r="N475" s="188"/>
      <c r="O475" s="188"/>
      <c r="P475" s="188"/>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c r="AS475" s="184"/>
      <c r="AT475" s="184"/>
      <c r="AU475" s="184"/>
      <c r="AV475" s="184"/>
      <c r="AW475" s="184"/>
      <c r="AX475" s="184"/>
      <c r="AY475" s="184"/>
      <c r="AZ475" s="184"/>
      <c r="BA475" s="184"/>
      <c r="BB475" s="184"/>
      <c r="BC475" s="184"/>
      <c r="BD475" s="184"/>
      <c r="BE475" s="184"/>
      <c r="BF475" s="184"/>
      <c r="BG475" s="184"/>
      <c r="BH475" s="184"/>
      <c r="BI475" s="184"/>
      <c r="BJ475" s="184"/>
      <c r="BK475" s="184"/>
      <c r="BL475" s="184"/>
      <c r="BM475" s="184"/>
      <c r="BN475" s="184"/>
      <c r="BO475" s="184"/>
      <c r="BP475" s="184"/>
      <c r="BQ475" s="184"/>
      <c r="BR475" s="184"/>
      <c r="BS475" s="184"/>
      <c r="BT475" s="184"/>
      <c r="BU475" s="184"/>
      <c r="BV475" s="184"/>
      <c r="BW475" s="184"/>
      <c r="BX475" s="184"/>
      <c r="BY475" s="184"/>
      <c r="BZ475" s="184"/>
      <c r="CA475" s="184"/>
      <c r="CB475" s="184"/>
      <c r="CC475" s="184"/>
      <c r="CD475" s="184"/>
      <c r="CE475" s="184"/>
      <c r="CF475" s="184"/>
      <c r="CG475" s="184"/>
      <c r="CH475" s="184"/>
      <c r="CI475" s="184"/>
      <c r="CJ475" s="184"/>
      <c r="CK475" s="184"/>
      <c r="CL475" s="184"/>
      <c r="CM475" s="184"/>
      <c r="CN475" s="184"/>
      <c r="CO475" s="184"/>
      <c r="CP475" s="184"/>
      <c r="CQ475" s="184"/>
      <c r="CR475" s="184"/>
      <c r="CS475" s="184"/>
      <c r="CT475" s="184"/>
      <c r="CU475" s="184"/>
      <c r="CV475" s="184"/>
      <c r="CW475" s="184"/>
      <c r="CX475" s="184"/>
      <c r="CY475" s="184"/>
      <c r="CZ475" s="184"/>
      <c r="DA475" s="184"/>
      <c r="DB475" s="184"/>
      <c r="DC475" s="184"/>
      <c r="DD475" s="184"/>
      <c r="DE475" s="184"/>
      <c r="DF475" s="184"/>
      <c r="DG475" s="184"/>
      <c r="DH475" s="184"/>
      <c r="DI475" s="184"/>
      <c r="DJ475" s="184"/>
      <c r="DK475" s="184"/>
      <c r="DL475" s="184"/>
      <c r="DM475" s="184"/>
      <c r="DN475" s="184"/>
      <c r="DO475" s="184"/>
      <c r="DP475" s="184"/>
      <c r="DQ475" s="184"/>
      <c r="DR475" s="184"/>
      <c r="DS475" s="184"/>
      <c r="DT475" s="184"/>
      <c r="DU475" s="184"/>
      <c r="DV475" s="184"/>
      <c r="DW475" s="184"/>
      <c r="DX475" s="184"/>
      <c r="DY475" s="184"/>
      <c r="DZ475" s="184"/>
      <c r="EA475" s="184"/>
      <c r="EB475" s="184"/>
      <c r="EC475" s="184"/>
    </row>
    <row r="476" spans="1:133" s="128" customFormat="1" ht="12.75">
      <c r="A476" s="158"/>
      <c r="B476" s="158"/>
      <c r="C476" s="188"/>
      <c r="D476" s="188"/>
      <c r="E476" s="188"/>
      <c r="F476" s="188"/>
      <c r="G476" s="188"/>
      <c r="H476" s="188"/>
      <c r="I476" s="188"/>
      <c r="J476" s="188"/>
      <c r="K476" s="188"/>
      <c r="L476" s="188"/>
      <c r="M476" s="188"/>
      <c r="N476" s="188"/>
      <c r="O476" s="188"/>
      <c r="P476" s="188"/>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c r="AS476" s="184"/>
      <c r="AT476" s="184"/>
      <c r="AU476" s="184"/>
      <c r="AV476" s="184"/>
      <c r="AW476" s="184"/>
      <c r="AX476" s="184"/>
      <c r="AY476" s="184"/>
      <c r="AZ476" s="184"/>
      <c r="BA476" s="184"/>
      <c r="BB476" s="184"/>
      <c r="BC476" s="184"/>
      <c r="BD476" s="184"/>
      <c r="BE476" s="184"/>
      <c r="BF476" s="184"/>
      <c r="BG476" s="184"/>
      <c r="BH476" s="184"/>
      <c r="BI476" s="184"/>
      <c r="BJ476" s="184"/>
      <c r="BK476" s="184"/>
      <c r="BL476" s="184"/>
      <c r="BM476" s="184"/>
      <c r="BN476" s="184"/>
      <c r="BO476" s="184"/>
      <c r="BP476" s="184"/>
      <c r="BQ476" s="184"/>
      <c r="BR476" s="184"/>
      <c r="BS476" s="184"/>
      <c r="BT476" s="184"/>
      <c r="BU476" s="184"/>
      <c r="BV476" s="184"/>
      <c r="BW476" s="184"/>
      <c r="BX476" s="184"/>
      <c r="BY476" s="184"/>
      <c r="BZ476" s="184"/>
      <c r="CA476" s="184"/>
      <c r="CB476" s="184"/>
      <c r="CC476" s="184"/>
      <c r="CD476" s="184"/>
      <c r="CE476" s="184"/>
      <c r="CF476" s="184"/>
      <c r="CG476" s="184"/>
      <c r="CH476" s="184"/>
      <c r="CI476" s="184"/>
      <c r="CJ476" s="184"/>
      <c r="CK476" s="184"/>
      <c r="CL476" s="184"/>
      <c r="CM476" s="184"/>
      <c r="CN476" s="184"/>
      <c r="CO476" s="184"/>
      <c r="CP476" s="184"/>
      <c r="CQ476" s="184"/>
      <c r="CR476" s="184"/>
      <c r="CS476" s="184"/>
      <c r="CT476" s="184"/>
      <c r="CU476" s="184"/>
      <c r="CV476" s="184"/>
      <c r="CW476" s="184"/>
      <c r="CX476" s="184"/>
      <c r="CY476" s="184"/>
      <c r="CZ476" s="184"/>
      <c r="DA476" s="184"/>
      <c r="DB476" s="184"/>
      <c r="DC476" s="184"/>
      <c r="DD476" s="184"/>
      <c r="DE476" s="184"/>
      <c r="DF476" s="184"/>
      <c r="DG476" s="184"/>
      <c r="DH476" s="184"/>
      <c r="DI476" s="184"/>
      <c r="DJ476" s="184"/>
      <c r="DK476" s="184"/>
      <c r="DL476" s="184"/>
      <c r="DM476" s="184"/>
      <c r="DN476" s="184"/>
      <c r="DO476" s="184"/>
      <c r="DP476" s="184"/>
      <c r="DQ476" s="184"/>
      <c r="DR476" s="184"/>
      <c r="DS476" s="184"/>
      <c r="DT476" s="184"/>
      <c r="DU476" s="184"/>
      <c r="DV476" s="184"/>
      <c r="DW476" s="184"/>
      <c r="DX476" s="184"/>
      <c r="DY476" s="184"/>
      <c r="DZ476" s="184"/>
      <c r="EA476" s="184"/>
      <c r="EB476" s="184"/>
      <c r="EC476" s="184"/>
    </row>
    <row r="477" spans="1:133" s="128" customFormat="1" ht="15">
      <c r="A477" s="160" t="s">
        <v>514</v>
      </c>
      <c r="B477" s="160"/>
      <c r="C477" s="160"/>
      <c r="D477" s="160"/>
      <c r="E477" s="160"/>
      <c r="F477" s="148">
        <v>98</v>
      </c>
      <c r="G477" s="149" t="s">
        <v>471</v>
      </c>
      <c r="H477" s="199"/>
      <c r="I477" s="199"/>
      <c r="J477" s="199"/>
      <c r="K477" s="199"/>
      <c r="L477" s="199"/>
      <c r="M477" s="199"/>
      <c r="N477" s="199"/>
      <c r="O477" s="199"/>
      <c r="P477" s="199"/>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c r="AS477" s="184"/>
      <c r="AT477" s="184"/>
      <c r="AU477" s="184"/>
      <c r="AV477" s="184"/>
      <c r="AW477" s="184"/>
      <c r="AX477" s="184"/>
      <c r="AY477" s="184"/>
      <c r="AZ477" s="184"/>
      <c r="BA477" s="184"/>
      <c r="BB477" s="184"/>
      <c r="BC477" s="184"/>
      <c r="BD477" s="184"/>
      <c r="BE477" s="184"/>
      <c r="BF477" s="184"/>
      <c r="BG477" s="184"/>
      <c r="BH477" s="184"/>
      <c r="BI477" s="184"/>
      <c r="BJ477" s="184"/>
      <c r="BK477" s="184"/>
      <c r="BL477" s="184"/>
      <c r="BM477" s="184"/>
      <c r="BN477" s="184"/>
      <c r="BO477" s="184"/>
      <c r="BP477" s="184"/>
      <c r="BQ477" s="184"/>
      <c r="BR477" s="184"/>
      <c r="BS477" s="184"/>
      <c r="BT477" s="184"/>
      <c r="BU477" s="184"/>
      <c r="BV477" s="184"/>
      <c r="BW477" s="184"/>
      <c r="BX477" s="184"/>
      <c r="BY477" s="184"/>
      <c r="BZ477" s="184"/>
      <c r="CA477" s="184"/>
      <c r="CB477" s="184"/>
      <c r="CC477" s="184"/>
      <c r="CD477" s="184"/>
      <c r="CE477" s="184"/>
      <c r="CF477" s="184"/>
      <c r="CG477" s="184"/>
      <c r="CH477" s="184"/>
      <c r="CI477" s="184"/>
      <c r="CJ477" s="184"/>
      <c r="CK477" s="184"/>
      <c r="CL477" s="184"/>
      <c r="CM477" s="184"/>
      <c r="CN477" s="184"/>
      <c r="CO477" s="184"/>
      <c r="CP477" s="184"/>
      <c r="CQ477" s="184"/>
      <c r="CR477" s="184"/>
      <c r="CS477" s="184"/>
      <c r="CT477" s="184"/>
      <c r="CU477" s="184"/>
      <c r="CV477" s="184"/>
      <c r="CW477" s="184"/>
      <c r="CX477" s="184"/>
      <c r="CY477" s="184"/>
      <c r="CZ477" s="184"/>
      <c r="DA477" s="184"/>
      <c r="DB477" s="184"/>
      <c r="DC477" s="184"/>
      <c r="DD477" s="184"/>
      <c r="DE477" s="184"/>
      <c r="DF477" s="184"/>
      <c r="DG477" s="184"/>
      <c r="DH477" s="184"/>
      <c r="DI477" s="184"/>
      <c r="DJ477" s="184"/>
      <c r="DK477" s="184"/>
      <c r="DL477" s="184"/>
      <c r="DM477" s="184"/>
      <c r="DN477" s="184"/>
      <c r="DO477" s="184"/>
      <c r="DP477" s="184"/>
      <c r="DQ477" s="184"/>
      <c r="DR477" s="184"/>
      <c r="DS477" s="184"/>
      <c r="DT477" s="184"/>
      <c r="DU477" s="184"/>
      <c r="DV477" s="184"/>
      <c r="DW477" s="184"/>
      <c r="DX477" s="184"/>
      <c r="DY477" s="184"/>
      <c r="DZ477" s="184"/>
      <c r="EA477" s="184"/>
      <c r="EB477" s="184"/>
      <c r="EC477" s="184"/>
    </row>
    <row r="478" spans="1:133" s="128" customFormat="1" ht="15">
      <c r="A478" s="160" t="s">
        <v>543</v>
      </c>
      <c r="B478" s="160"/>
      <c r="C478" s="160"/>
      <c r="D478" s="160"/>
      <c r="E478" s="160"/>
      <c r="F478" s="148">
        <v>1</v>
      </c>
      <c r="G478" s="149" t="s">
        <v>471</v>
      </c>
      <c r="H478" s="199"/>
      <c r="I478" s="199"/>
      <c r="J478" s="199"/>
      <c r="K478" s="199"/>
      <c r="L478" s="199"/>
      <c r="M478" s="199"/>
      <c r="N478" s="199"/>
      <c r="O478" s="199"/>
      <c r="P478" s="199"/>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c r="AS478" s="184"/>
      <c r="AT478" s="184"/>
      <c r="AU478" s="184"/>
      <c r="AV478" s="184"/>
      <c r="AW478" s="184"/>
      <c r="AX478" s="184"/>
      <c r="AY478" s="184"/>
      <c r="AZ478" s="184"/>
      <c r="BA478" s="184"/>
      <c r="BB478" s="184"/>
      <c r="BC478" s="184"/>
      <c r="BD478" s="184"/>
      <c r="BE478" s="184"/>
      <c r="BF478" s="184"/>
      <c r="BG478" s="184"/>
      <c r="BH478" s="184"/>
      <c r="BI478" s="184"/>
      <c r="BJ478" s="184"/>
      <c r="BK478" s="184"/>
      <c r="BL478" s="184"/>
      <c r="BM478" s="184"/>
      <c r="BN478" s="184"/>
      <c r="BO478" s="184"/>
      <c r="BP478" s="184"/>
      <c r="BQ478" s="184"/>
      <c r="BR478" s="184"/>
      <c r="BS478" s="184"/>
      <c r="BT478" s="184"/>
      <c r="BU478" s="184"/>
      <c r="BV478" s="184"/>
      <c r="BW478" s="184"/>
      <c r="BX478" s="184"/>
      <c r="BY478" s="184"/>
      <c r="BZ478" s="184"/>
      <c r="CA478" s="184"/>
      <c r="CB478" s="184"/>
      <c r="CC478" s="184"/>
      <c r="CD478" s="184"/>
      <c r="CE478" s="184"/>
      <c r="CF478" s="184"/>
      <c r="CG478" s="184"/>
      <c r="CH478" s="184"/>
      <c r="CI478" s="184"/>
      <c r="CJ478" s="184"/>
      <c r="CK478" s="184"/>
      <c r="CL478" s="184"/>
      <c r="CM478" s="184"/>
      <c r="CN478" s="184"/>
      <c r="CO478" s="184"/>
      <c r="CP478" s="184"/>
      <c r="CQ478" s="184"/>
      <c r="CR478" s="184"/>
      <c r="CS478" s="184"/>
      <c r="CT478" s="184"/>
      <c r="CU478" s="184"/>
      <c r="CV478" s="184"/>
      <c r="CW478" s="184"/>
      <c r="CX478" s="184"/>
      <c r="CY478" s="184"/>
      <c r="CZ478" s="184"/>
      <c r="DA478" s="184"/>
      <c r="DB478" s="184"/>
      <c r="DC478" s="184"/>
      <c r="DD478" s="184"/>
      <c r="DE478" s="184"/>
      <c r="DF478" s="184"/>
      <c r="DG478" s="184"/>
      <c r="DH478" s="184"/>
      <c r="DI478" s="184"/>
      <c r="DJ478" s="184"/>
      <c r="DK478" s="184"/>
      <c r="DL478" s="184"/>
      <c r="DM478" s="184"/>
      <c r="DN478" s="184"/>
      <c r="DO478" s="184"/>
      <c r="DP478" s="184"/>
      <c r="DQ478" s="184"/>
      <c r="DR478" s="184"/>
      <c r="DS478" s="184"/>
      <c r="DT478" s="184"/>
      <c r="DU478" s="184"/>
      <c r="DV478" s="184"/>
      <c r="DW478" s="184"/>
      <c r="DX478" s="184"/>
      <c r="DY478" s="184"/>
      <c r="DZ478" s="184"/>
      <c r="EA478" s="184"/>
      <c r="EB478" s="184"/>
      <c r="EC478" s="184"/>
    </row>
    <row r="479" spans="1:133" s="128" customFormat="1" ht="15">
      <c r="A479" s="160" t="s">
        <v>490</v>
      </c>
      <c r="B479" s="160"/>
      <c r="C479" s="160"/>
      <c r="D479" s="160"/>
      <c r="E479" s="160"/>
      <c r="F479" s="148"/>
      <c r="G479" s="149"/>
      <c r="H479" s="199"/>
      <c r="I479" s="199"/>
      <c r="J479" s="199"/>
      <c r="K479" s="199"/>
      <c r="L479" s="199"/>
      <c r="M479" s="199"/>
      <c r="N479" s="199"/>
      <c r="O479" s="199"/>
      <c r="P479" s="199"/>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c r="AS479" s="184"/>
      <c r="AT479" s="184"/>
      <c r="AU479" s="184"/>
      <c r="AV479" s="184"/>
      <c r="AW479" s="184"/>
      <c r="AX479" s="184"/>
      <c r="AY479" s="184"/>
      <c r="AZ479" s="184"/>
      <c r="BA479" s="184"/>
      <c r="BB479" s="184"/>
      <c r="BC479" s="184"/>
      <c r="BD479" s="184"/>
      <c r="BE479" s="184"/>
      <c r="BF479" s="184"/>
      <c r="BG479" s="184"/>
      <c r="BH479" s="184"/>
      <c r="BI479" s="184"/>
      <c r="BJ479" s="184"/>
      <c r="BK479" s="184"/>
      <c r="BL479" s="184"/>
      <c r="BM479" s="184"/>
      <c r="BN479" s="184"/>
      <c r="BO479" s="184"/>
      <c r="BP479" s="184"/>
      <c r="BQ479" s="184"/>
      <c r="BR479" s="184"/>
      <c r="BS479" s="184"/>
      <c r="BT479" s="184"/>
      <c r="BU479" s="184"/>
      <c r="BV479" s="184"/>
      <c r="BW479" s="184"/>
      <c r="BX479" s="184"/>
      <c r="BY479" s="184"/>
      <c r="BZ479" s="184"/>
      <c r="CA479" s="184"/>
      <c r="CB479" s="184"/>
      <c r="CC479" s="184"/>
      <c r="CD479" s="184"/>
      <c r="CE479" s="184"/>
      <c r="CF479" s="184"/>
      <c r="CG479" s="184"/>
      <c r="CH479" s="184"/>
      <c r="CI479" s="184"/>
      <c r="CJ479" s="184"/>
      <c r="CK479" s="184"/>
      <c r="CL479" s="184"/>
      <c r="CM479" s="184"/>
      <c r="CN479" s="184"/>
      <c r="CO479" s="184"/>
      <c r="CP479" s="184"/>
      <c r="CQ479" s="184"/>
      <c r="CR479" s="184"/>
      <c r="CS479" s="184"/>
      <c r="CT479" s="184"/>
      <c r="CU479" s="184"/>
      <c r="CV479" s="184"/>
      <c r="CW479" s="184"/>
      <c r="CX479" s="184"/>
      <c r="CY479" s="184"/>
      <c r="CZ479" s="184"/>
      <c r="DA479" s="184"/>
      <c r="DB479" s="184"/>
      <c r="DC479" s="184"/>
      <c r="DD479" s="184"/>
      <c r="DE479" s="184"/>
      <c r="DF479" s="184"/>
      <c r="DG479" s="184"/>
      <c r="DH479" s="184"/>
      <c r="DI479" s="184"/>
      <c r="DJ479" s="184"/>
      <c r="DK479" s="184"/>
      <c r="DL479" s="184"/>
      <c r="DM479" s="184"/>
      <c r="DN479" s="184"/>
      <c r="DO479" s="184"/>
      <c r="DP479" s="184"/>
      <c r="DQ479" s="184"/>
      <c r="DR479" s="184"/>
      <c r="DS479" s="184"/>
      <c r="DT479" s="184"/>
      <c r="DU479" s="184"/>
      <c r="DV479" s="184"/>
      <c r="DW479" s="184"/>
      <c r="DX479" s="184"/>
      <c r="DY479" s="184"/>
      <c r="DZ479" s="184"/>
      <c r="EA479" s="184"/>
      <c r="EB479" s="184"/>
      <c r="EC479" s="184"/>
    </row>
    <row r="480" spans="1:133" s="128" customFormat="1" ht="12.75">
      <c r="A480" s="165"/>
      <c r="B480" s="165"/>
      <c r="C480" s="165"/>
      <c r="D480" s="165"/>
      <c r="E480" s="165"/>
      <c r="F480" s="165"/>
      <c r="G480" s="165"/>
      <c r="H480" s="165"/>
      <c r="I480" s="165"/>
      <c r="J480" s="165"/>
      <c r="K480" s="165"/>
      <c r="L480" s="165"/>
      <c r="M480" s="165"/>
      <c r="N480" s="165"/>
      <c r="O480" s="165"/>
      <c r="P480" s="165"/>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c r="AS480" s="184"/>
      <c r="AT480" s="184"/>
      <c r="AU480" s="184"/>
      <c r="AV480" s="184"/>
      <c r="AW480" s="184"/>
      <c r="AX480" s="184"/>
      <c r="AY480" s="184"/>
      <c r="AZ480" s="184"/>
      <c r="BA480" s="184"/>
      <c r="BB480" s="184"/>
      <c r="BC480" s="184"/>
      <c r="BD480" s="184"/>
      <c r="BE480" s="184"/>
      <c r="BF480" s="184"/>
      <c r="BG480" s="184"/>
      <c r="BH480" s="184"/>
      <c r="BI480" s="184"/>
      <c r="BJ480" s="184"/>
      <c r="BK480" s="184"/>
      <c r="BL480" s="184"/>
      <c r="BM480" s="184"/>
      <c r="BN480" s="184"/>
      <c r="BO480" s="184"/>
      <c r="BP480" s="184"/>
      <c r="BQ480" s="184"/>
      <c r="BR480" s="184"/>
      <c r="BS480" s="184"/>
      <c r="BT480" s="184"/>
      <c r="BU480" s="184"/>
      <c r="BV480" s="184"/>
      <c r="BW480" s="184"/>
      <c r="BX480" s="184"/>
      <c r="BY480" s="184"/>
      <c r="BZ480" s="184"/>
      <c r="CA480" s="184"/>
      <c r="CB480" s="184"/>
      <c r="CC480" s="184"/>
      <c r="CD480" s="184"/>
      <c r="CE480" s="184"/>
      <c r="CF480" s="184"/>
      <c r="CG480" s="184"/>
      <c r="CH480" s="184"/>
      <c r="CI480" s="184"/>
      <c r="CJ480" s="184"/>
      <c r="CK480" s="184"/>
      <c r="CL480" s="184"/>
      <c r="CM480" s="184"/>
      <c r="CN480" s="184"/>
      <c r="CO480" s="184"/>
      <c r="CP480" s="184"/>
      <c r="CQ480" s="184"/>
      <c r="CR480" s="184"/>
      <c r="CS480" s="184"/>
      <c r="CT480" s="184"/>
      <c r="CU480" s="184"/>
      <c r="CV480" s="184"/>
      <c r="CW480" s="184"/>
      <c r="CX480" s="184"/>
      <c r="CY480" s="184"/>
      <c r="CZ480" s="184"/>
      <c r="DA480" s="184"/>
      <c r="DB480" s="184"/>
      <c r="DC480" s="184"/>
      <c r="DD480" s="184"/>
      <c r="DE480" s="184"/>
      <c r="DF480" s="184"/>
      <c r="DG480" s="184"/>
      <c r="DH480" s="184"/>
      <c r="DI480" s="184"/>
      <c r="DJ480" s="184"/>
      <c r="DK480" s="184"/>
      <c r="DL480" s="184"/>
      <c r="DM480" s="184"/>
      <c r="DN480" s="184"/>
      <c r="DO480" s="184"/>
      <c r="DP480" s="184"/>
      <c r="DQ480" s="184"/>
      <c r="DR480" s="184"/>
      <c r="DS480" s="184"/>
      <c r="DT480" s="184"/>
      <c r="DU480" s="184"/>
      <c r="DV480" s="184"/>
      <c r="DW480" s="184"/>
      <c r="DX480" s="184"/>
      <c r="DY480" s="184"/>
      <c r="DZ480" s="184"/>
      <c r="EA480" s="184"/>
      <c r="EB480" s="184"/>
      <c r="EC480" s="184"/>
    </row>
    <row r="481" spans="1:133" s="128" customFormat="1" ht="15">
      <c r="A481" s="206" t="s">
        <v>515</v>
      </c>
      <c r="B481" s="206"/>
      <c r="C481" s="206"/>
      <c r="D481" s="206"/>
      <c r="E481" s="206"/>
      <c r="F481" s="207">
        <f>F478*F477</f>
        <v>98</v>
      </c>
      <c r="G481" s="208" t="s">
        <v>474</v>
      </c>
      <c r="H481" s="199"/>
      <c r="I481" s="199"/>
      <c r="J481" s="199"/>
      <c r="K481" s="199"/>
      <c r="L481" s="199"/>
      <c r="M481" s="199"/>
      <c r="N481" s="199"/>
      <c r="O481" s="199"/>
      <c r="P481" s="199"/>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4"/>
      <c r="AY481" s="184"/>
      <c r="AZ481" s="184"/>
      <c r="BA481" s="184"/>
      <c r="BB481" s="184"/>
      <c r="BC481" s="184"/>
      <c r="BD481" s="184"/>
      <c r="BE481" s="184"/>
      <c r="BF481" s="184"/>
      <c r="BG481" s="184"/>
      <c r="BH481" s="184"/>
      <c r="BI481" s="184"/>
      <c r="BJ481" s="184"/>
      <c r="BK481" s="184"/>
      <c r="BL481" s="184"/>
      <c r="BM481" s="184"/>
      <c r="BN481" s="184"/>
      <c r="BO481" s="184"/>
      <c r="BP481" s="184"/>
      <c r="BQ481" s="184"/>
      <c r="BR481" s="184"/>
      <c r="BS481" s="184"/>
      <c r="BT481" s="184"/>
      <c r="BU481" s="184"/>
      <c r="BV481" s="184"/>
      <c r="BW481" s="184"/>
      <c r="BX481" s="184"/>
      <c r="BY481" s="184"/>
      <c r="BZ481" s="184"/>
      <c r="CA481" s="184"/>
      <c r="CB481" s="184"/>
      <c r="CC481" s="184"/>
      <c r="CD481" s="184"/>
      <c r="CE481" s="184"/>
      <c r="CF481" s="184"/>
      <c r="CG481" s="184"/>
      <c r="CH481" s="184"/>
      <c r="CI481" s="184"/>
      <c r="CJ481" s="184"/>
      <c r="CK481" s="184"/>
      <c r="CL481" s="184"/>
      <c r="CM481" s="184"/>
      <c r="CN481" s="184"/>
      <c r="CO481" s="184"/>
      <c r="CP481" s="184"/>
      <c r="CQ481" s="184"/>
      <c r="CR481" s="184"/>
      <c r="CS481" s="184"/>
      <c r="CT481" s="184"/>
      <c r="CU481" s="184"/>
      <c r="CV481" s="184"/>
      <c r="CW481" s="184"/>
      <c r="CX481" s="184"/>
      <c r="CY481" s="184"/>
      <c r="CZ481" s="184"/>
      <c r="DA481" s="184"/>
      <c r="DB481" s="184"/>
      <c r="DC481" s="184"/>
      <c r="DD481" s="184"/>
      <c r="DE481" s="184"/>
      <c r="DF481" s="184"/>
      <c r="DG481" s="184"/>
      <c r="DH481" s="184"/>
      <c r="DI481" s="184"/>
      <c r="DJ481" s="184"/>
      <c r="DK481" s="184"/>
      <c r="DL481" s="184"/>
      <c r="DM481" s="184"/>
      <c r="DN481" s="184"/>
      <c r="DO481" s="184"/>
      <c r="DP481" s="184"/>
      <c r="DQ481" s="184"/>
      <c r="DR481" s="184"/>
      <c r="DS481" s="184"/>
      <c r="DT481" s="184"/>
      <c r="DU481" s="184"/>
      <c r="DV481" s="184"/>
      <c r="DW481" s="184"/>
      <c r="DX481" s="184"/>
      <c r="DY481" s="184"/>
      <c r="DZ481" s="184"/>
      <c r="EA481" s="184"/>
      <c r="EB481" s="184"/>
      <c r="EC481" s="184"/>
    </row>
    <row r="482" spans="1:133" s="128" customFormat="1" ht="12.75">
      <c r="A482" s="165"/>
      <c r="B482" s="165"/>
      <c r="C482" s="165"/>
      <c r="D482" s="165"/>
      <c r="E482" s="165"/>
      <c r="F482" s="165"/>
      <c r="G482" s="165"/>
      <c r="H482" s="165"/>
      <c r="I482" s="165"/>
      <c r="J482" s="165"/>
      <c r="K482" s="165"/>
      <c r="L482" s="165"/>
      <c r="M482" s="165"/>
      <c r="N482" s="165"/>
      <c r="O482" s="165"/>
      <c r="P482" s="165"/>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4"/>
      <c r="AY482" s="184"/>
      <c r="AZ482" s="184"/>
      <c r="BA482" s="184"/>
      <c r="BB482" s="184"/>
      <c r="BC482" s="184"/>
      <c r="BD482" s="184"/>
      <c r="BE482" s="184"/>
      <c r="BF482" s="184"/>
      <c r="BG482" s="184"/>
      <c r="BH482" s="184"/>
      <c r="BI482" s="184"/>
      <c r="BJ482" s="184"/>
      <c r="BK482" s="184"/>
      <c r="BL482" s="184"/>
      <c r="BM482" s="184"/>
      <c r="BN482" s="184"/>
      <c r="BO482" s="184"/>
      <c r="BP482" s="184"/>
      <c r="BQ482" s="184"/>
      <c r="BR482" s="184"/>
      <c r="BS482" s="184"/>
      <c r="BT482" s="184"/>
      <c r="BU482" s="184"/>
      <c r="BV482" s="184"/>
      <c r="BW482" s="184"/>
      <c r="BX482" s="184"/>
      <c r="BY482" s="184"/>
      <c r="BZ482" s="184"/>
      <c r="CA482" s="184"/>
      <c r="CB482" s="184"/>
      <c r="CC482" s="184"/>
      <c r="CD482" s="184"/>
      <c r="CE482" s="184"/>
      <c r="CF482" s="184"/>
      <c r="CG482" s="184"/>
      <c r="CH482" s="184"/>
      <c r="CI482" s="184"/>
      <c r="CJ482" s="184"/>
      <c r="CK482" s="184"/>
      <c r="CL482" s="184"/>
      <c r="CM482" s="184"/>
      <c r="CN482" s="184"/>
      <c r="CO482" s="184"/>
      <c r="CP482" s="184"/>
      <c r="CQ482" s="184"/>
      <c r="CR482" s="184"/>
      <c r="CS482" s="184"/>
      <c r="CT482" s="184"/>
      <c r="CU482" s="184"/>
      <c r="CV482" s="184"/>
      <c r="CW482" s="184"/>
      <c r="CX482" s="184"/>
      <c r="CY482" s="184"/>
      <c r="CZ482" s="184"/>
      <c r="DA482" s="184"/>
      <c r="DB482" s="184"/>
      <c r="DC482" s="184"/>
      <c r="DD482" s="184"/>
      <c r="DE482" s="184"/>
      <c r="DF482" s="184"/>
      <c r="DG482" s="184"/>
      <c r="DH482" s="184"/>
      <c r="DI482" s="184"/>
      <c r="DJ482" s="184"/>
      <c r="DK482" s="184"/>
      <c r="DL482" s="184"/>
      <c r="DM482" s="184"/>
      <c r="DN482" s="184"/>
      <c r="DO482" s="184"/>
      <c r="DP482" s="184"/>
      <c r="DQ482" s="184"/>
      <c r="DR482" s="184"/>
      <c r="DS482" s="184"/>
      <c r="DT482" s="184"/>
      <c r="DU482" s="184"/>
      <c r="DV482" s="184"/>
      <c r="DW482" s="184"/>
      <c r="DX482" s="184"/>
      <c r="DY482" s="184"/>
      <c r="DZ482" s="184"/>
      <c r="EA482" s="184"/>
      <c r="EB482" s="184"/>
      <c r="EC482" s="184"/>
    </row>
    <row r="483" spans="1:133" s="128" customFormat="1" ht="15.75">
      <c r="A483" s="151" t="s">
        <v>467</v>
      </c>
      <c r="B483" s="151"/>
      <c r="C483" s="152">
        <f>F481</f>
        <v>98</v>
      </c>
      <c r="D483" s="153" t="s">
        <v>474</v>
      </c>
      <c r="E483" s="154"/>
      <c r="F483" s="154"/>
      <c r="G483" s="154"/>
      <c r="H483" s="154"/>
      <c r="I483" s="154"/>
      <c r="J483" s="153"/>
      <c r="K483" s="152"/>
      <c r="L483" s="174"/>
      <c r="M483" s="175"/>
      <c r="N483" s="176"/>
      <c r="O483" s="176"/>
      <c r="P483" s="177"/>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4"/>
      <c r="AY483" s="184"/>
      <c r="AZ483" s="184"/>
      <c r="BA483" s="184"/>
      <c r="BB483" s="184"/>
      <c r="BC483" s="184"/>
      <c r="BD483" s="184"/>
      <c r="BE483" s="184"/>
      <c r="BF483" s="184"/>
      <c r="BG483" s="184"/>
      <c r="BH483" s="184"/>
      <c r="BI483" s="184"/>
      <c r="BJ483" s="184"/>
      <c r="BK483" s="184"/>
      <c r="BL483" s="184"/>
      <c r="BM483" s="184"/>
      <c r="BN483" s="184"/>
      <c r="BO483" s="184"/>
      <c r="BP483" s="184"/>
      <c r="BQ483" s="184"/>
      <c r="BR483" s="184"/>
      <c r="BS483" s="184"/>
      <c r="BT483" s="184"/>
      <c r="BU483" s="184"/>
      <c r="BV483" s="184"/>
      <c r="BW483" s="184"/>
      <c r="BX483" s="184"/>
      <c r="BY483" s="184"/>
      <c r="BZ483" s="184"/>
      <c r="CA483" s="184"/>
      <c r="CB483" s="184"/>
      <c r="CC483" s="184"/>
      <c r="CD483" s="184"/>
      <c r="CE483" s="184"/>
      <c r="CF483" s="184"/>
      <c r="CG483" s="184"/>
      <c r="CH483" s="184"/>
      <c r="CI483" s="184"/>
      <c r="CJ483" s="184"/>
      <c r="CK483" s="184"/>
      <c r="CL483" s="184"/>
      <c r="CM483" s="184"/>
      <c r="CN483" s="184"/>
      <c r="CO483" s="184"/>
      <c r="CP483" s="184"/>
      <c r="CQ483" s="184"/>
      <c r="CR483" s="184"/>
      <c r="CS483" s="184"/>
      <c r="CT483" s="184"/>
      <c r="CU483" s="184"/>
      <c r="CV483" s="184"/>
      <c r="CW483" s="184"/>
      <c r="CX483" s="184"/>
      <c r="CY483" s="184"/>
      <c r="CZ483" s="184"/>
      <c r="DA483" s="184"/>
      <c r="DB483" s="184"/>
      <c r="DC483" s="184"/>
      <c r="DD483" s="184"/>
      <c r="DE483" s="184"/>
      <c r="DF483" s="184"/>
      <c r="DG483" s="184"/>
      <c r="DH483" s="184"/>
      <c r="DI483" s="184"/>
      <c r="DJ483" s="184"/>
      <c r="DK483" s="184"/>
      <c r="DL483" s="184"/>
      <c r="DM483" s="184"/>
      <c r="DN483" s="184"/>
      <c r="DO483" s="184"/>
      <c r="DP483" s="184"/>
      <c r="DQ483" s="184"/>
      <c r="DR483" s="184"/>
      <c r="DS483" s="184"/>
      <c r="DT483" s="184"/>
      <c r="DU483" s="184"/>
      <c r="DV483" s="184"/>
      <c r="DW483" s="184"/>
      <c r="DX483" s="184"/>
      <c r="DY483" s="184"/>
      <c r="DZ483" s="184"/>
      <c r="EA483" s="184"/>
      <c r="EB483" s="184"/>
      <c r="EC483" s="184"/>
    </row>
    <row r="484" spans="1:133" s="128" customFormat="1" ht="14.25" customHeight="1">
      <c r="A484" s="155"/>
      <c r="B484" s="214"/>
      <c r="C484" s="214"/>
      <c r="D484" s="214"/>
      <c r="E484" s="214"/>
      <c r="F484" s="214"/>
      <c r="G484" s="214"/>
      <c r="H484" s="214"/>
      <c r="I484" s="214"/>
      <c r="J484" s="214"/>
      <c r="K484" s="214"/>
      <c r="L484" s="214"/>
      <c r="M484" s="214"/>
      <c r="N484" s="214"/>
      <c r="O484" s="214"/>
      <c r="P484" s="216"/>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c r="AS484" s="184"/>
      <c r="AT484" s="184"/>
      <c r="AU484" s="184"/>
      <c r="AV484" s="184"/>
      <c r="AW484" s="184"/>
      <c r="AX484" s="184"/>
      <c r="AY484" s="184"/>
      <c r="AZ484" s="184"/>
      <c r="BA484" s="184"/>
      <c r="BB484" s="184"/>
      <c r="BC484" s="184"/>
      <c r="BD484" s="184"/>
      <c r="BE484" s="184"/>
      <c r="BF484" s="184"/>
      <c r="BG484" s="184"/>
      <c r="BH484" s="184"/>
      <c r="BI484" s="184"/>
      <c r="BJ484" s="184"/>
      <c r="BK484" s="184"/>
      <c r="BL484" s="184"/>
      <c r="BM484" s="184"/>
      <c r="BN484" s="184"/>
      <c r="BO484" s="184"/>
      <c r="BP484" s="184"/>
      <c r="BQ484" s="184"/>
      <c r="BR484" s="184"/>
      <c r="BS484" s="184"/>
      <c r="BT484" s="184"/>
      <c r="BU484" s="184"/>
      <c r="BV484" s="184"/>
      <c r="BW484" s="184"/>
      <c r="BX484" s="184"/>
      <c r="BY484" s="184"/>
      <c r="BZ484" s="184"/>
      <c r="CA484" s="184"/>
      <c r="CB484" s="184"/>
      <c r="CC484" s="184"/>
      <c r="CD484" s="184"/>
      <c r="CE484" s="184"/>
      <c r="CF484" s="184"/>
      <c r="CG484" s="184"/>
      <c r="CH484" s="184"/>
      <c r="CI484" s="184"/>
      <c r="CJ484" s="184"/>
      <c r="CK484" s="184"/>
      <c r="CL484" s="184"/>
      <c r="CM484" s="184"/>
      <c r="CN484" s="184"/>
      <c r="CO484" s="184"/>
      <c r="CP484" s="184"/>
      <c r="CQ484" s="184"/>
      <c r="CR484" s="184"/>
      <c r="CS484" s="184"/>
      <c r="CT484" s="184"/>
      <c r="CU484" s="184"/>
      <c r="CV484" s="184"/>
      <c r="CW484" s="184"/>
      <c r="CX484" s="184"/>
      <c r="CY484" s="184"/>
      <c r="CZ484" s="184"/>
      <c r="DA484" s="184"/>
      <c r="DB484" s="184"/>
      <c r="DC484" s="184"/>
      <c r="DD484" s="184"/>
      <c r="DE484" s="184"/>
      <c r="DF484" s="184"/>
      <c r="DG484" s="184"/>
      <c r="DH484" s="184"/>
      <c r="DI484" s="184"/>
      <c r="DJ484" s="184"/>
      <c r="DK484" s="184"/>
      <c r="DL484" s="184"/>
      <c r="DM484" s="184"/>
      <c r="DN484" s="184"/>
      <c r="DO484" s="184"/>
      <c r="DP484" s="184"/>
      <c r="DQ484" s="184"/>
      <c r="DR484" s="184"/>
      <c r="DS484" s="184"/>
      <c r="DT484" s="184"/>
      <c r="DU484" s="184"/>
      <c r="DV484" s="184"/>
      <c r="DW484" s="184"/>
      <c r="DX484" s="184"/>
      <c r="DY484" s="184"/>
      <c r="DZ484" s="184"/>
      <c r="EA484" s="184"/>
      <c r="EB484" s="184"/>
      <c r="EC484" s="184"/>
    </row>
    <row r="485" spans="1:133" s="128" customFormat="1" ht="22.5" customHeight="1">
      <c r="A485" s="142" t="s">
        <v>149</v>
      </c>
      <c r="B485" s="142"/>
      <c r="C485" s="200" t="s">
        <v>550</v>
      </c>
      <c r="D485" s="200"/>
      <c r="E485" s="200"/>
      <c r="F485" s="200"/>
      <c r="G485" s="200"/>
      <c r="H485" s="200"/>
      <c r="I485" s="200"/>
      <c r="J485" s="200"/>
      <c r="K485" s="200"/>
      <c r="L485" s="200"/>
      <c r="M485" s="200"/>
      <c r="N485" s="200"/>
      <c r="O485" s="200"/>
      <c r="P485" s="200"/>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c r="AS485" s="184"/>
      <c r="AT485" s="184"/>
      <c r="AU485" s="184"/>
      <c r="AV485" s="184"/>
      <c r="AW485" s="184"/>
      <c r="AX485" s="184"/>
      <c r="AY485" s="184"/>
      <c r="AZ485" s="184"/>
      <c r="BA485" s="184"/>
      <c r="BB485" s="184"/>
      <c r="BC485" s="184"/>
      <c r="BD485" s="184"/>
      <c r="BE485" s="184"/>
      <c r="BF485" s="184"/>
      <c r="BG485" s="184"/>
      <c r="BH485" s="184"/>
      <c r="BI485" s="184"/>
      <c r="BJ485" s="184"/>
      <c r="BK485" s="184"/>
      <c r="BL485" s="184"/>
      <c r="BM485" s="184"/>
      <c r="BN485" s="184"/>
      <c r="BO485" s="184"/>
      <c r="BP485" s="184"/>
      <c r="BQ485" s="184"/>
      <c r="BR485" s="184"/>
      <c r="BS485" s="184"/>
      <c r="BT485" s="184"/>
      <c r="BU485" s="184"/>
      <c r="BV485" s="184"/>
      <c r="BW485" s="184"/>
      <c r="BX485" s="184"/>
      <c r="BY485" s="184"/>
      <c r="BZ485" s="184"/>
      <c r="CA485" s="184"/>
      <c r="CB485" s="184"/>
      <c r="CC485" s="184"/>
      <c r="CD485" s="184"/>
      <c r="CE485" s="184"/>
      <c r="CF485" s="184"/>
      <c r="CG485" s="184"/>
      <c r="CH485" s="184"/>
      <c r="CI485" s="184"/>
      <c r="CJ485" s="184"/>
      <c r="CK485" s="184"/>
      <c r="CL485" s="184"/>
      <c r="CM485" s="184"/>
      <c r="CN485" s="184"/>
      <c r="CO485" s="184"/>
      <c r="CP485" s="184"/>
      <c r="CQ485" s="184"/>
      <c r="CR485" s="184"/>
      <c r="CS485" s="184"/>
      <c r="CT485" s="184"/>
      <c r="CU485" s="184"/>
      <c r="CV485" s="184"/>
      <c r="CW485" s="184"/>
      <c r="CX485" s="184"/>
      <c r="CY485" s="184"/>
      <c r="CZ485" s="184"/>
      <c r="DA485" s="184"/>
      <c r="DB485" s="184"/>
      <c r="DC485" s="184"/>
      <c r="DD485" s="184"/>
      <c r="DE485" s="184"/>
      <c r="DF485" s="184"/>
      <c r="DG485" s="184"/>
      <c r="DH485" s="184"/>
      <c r="DI485" s="184"/>
      <c r="DJ485" s="184"/>
      <c r="DK485" s="184"/>
      <c r="DL485" s="184"/>
      <c r="DM485" s="184"/>
      <c r="DN485" s="184"/>
      <c r="DO485" s="184"/>
      <c r="DP485" s="184"/>
      <c r="DQ485" s="184"/>
      <c r="DR485" s="184"/>
      <c r="DS485" s="184"/>
      <c r="DT485" s="184"/>
      <c r="DU485" s="184"/>
      <c r="DV485" s="184"/>
      <c r="DW485" s="184"/>
      <c r="DX485" s="184"/>
      <c r="DY485" s="184"/>
      <c r="DZ485" s="184"/>
      <c r="EA485" s="184"/>
      <c r="EB485" s="184"/>
      <c r="EC485" s="184"/>
    </row>
    <row r="486" spans="1:133" s="128" customFormat="1" ht="12.75">
      <c r="A486" s="142"/>
      <c r="B486" s="142"/>
      <c r="C486" s="200"/>
      <c r="D486" s="200"/>
      <c r="E486" s="200"/>
      <c r="F486" s="200"/>
      <c r="G486" s="200"/>
      <c r="H486" s="200"/>
      <c r="I486" s="200"/>
      <c r="J486" s="200"/>
      <c r="K486" s="200"/>
      <c r="L486" s="200"/>
      <c r="M486" s="200"/>
      <c r="N486" s="200"/>
      <c r="O486" s="200"/>
      <c r="P486" s="200"/>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c r="AS486" s="184"/>
      <c r="AT486" s="184"/>
      <c r="AU486" s="184"/>
      <c r="AV486" s="184"/>
      <c r="AW486" s="184"/>
      <c r="AX486" s="184"/>
      <c r="AY486" s="184"/>
      <c r="AZ486" s="184"/>
      <c r="BA486" s="184"/>
      <c r="BB486" s="184"/>
      <c r="BC486" s="184"/>
      <c r="BD486" s="184"/>
      <c r="BE486" s="184"/>
      <c r="BF486" s="184"/>
      <c r="BG486" s="184"/>
      <c r="BH486" s="184"/>
      <c r="BI486" s="184"/>
      <c r="BJ486" s="184"/>
      <c r="BK486" s="184"/>
      <c r="BL486" s="184"/>
      <c r="BM486" s="184"/>
      <c r="BN486" s="184"/>
      <c r="BO486" s="184"/>
      <c r="BP486" s="184"/>
      <c r="BQ486" s="184"/>
      <c r="BR486" s="184"/>
      <c r="BS486" s="184"/>
      <c r="BT486" s="184"/>
      <c r="BU486" s="184"/>
      <c r="BV486" s="184"/>
      <c r="BW486" s="184"/>
      <c r="BX486" s="184"/>
      <c r="BY486" s="184"/>
      <c r="BZ486" s="184"/>
      <c r="CA486" s="184"/>
      <c r="CB486" s="184"/>
      <c r="CC486" s="184"/>
      <c r="CD486" s="184"/>
      <c r="CE486" s="184"/>
      <c r="CF486" s="184"/>
      <c r="CG486" s="184"/>
      <c r="CH486" s="184"/>
      <c r="CI486" s="184"/>
      <c r="CJ486" s="184"/>
      <c r="CK486" s="184"/>
      <c r="CL486" s="184"/>
      <c r="CM486" s="184"/>
      <c r="CN486" s="184"/>
      <c r="CO486" s="184"/>
      <c r="CP486" s="184"/>
      <c r="CQ486" s="184"/>
      <c r="CR486" s="184"/>
      <c r="CS486" s="184"/>
      <c r="CT486" s="184"/>
      <c r="CU486" s="184"/>
      <c r="CV486" s="184"/>
      <c r="CW486" s="184"/>
      <c r="CX486" s="184"/>
      <c r="CY486" s="184"/>
      <c r="CZ486" s="184"/>
      <c r="DA486" s="184"/>
      <c r="DB486" s="184"/>
      <c r="DC486" s="184"/>
      <c r="DD486" s="184"/>
      <c r="DE486" s="184"/>
      <c r="DF486" s="184"/>
      <c r="DG486" s="184"/>
      <c r="DH486" s="184"/>
      <c r="DI486" s="184"/>
      <c r="DJ486" s="184"/>
      <c r="DK486" s="184"/>
      <c r="DL486" s="184"/>
      <c r="DM486" s="184"/>
      <c r="DN486" s="184"/>
      <c r="DO486" s="184"/>
      <c r="DP486" s="184"/>
      <c r="DQ486" s="184"/>
      <c r="DR486" s="184"/>
      <c r="DS486" s="184"/>
      <c r="DT486" s="184"/>
      <c r="DU486" s="184"/>
      <c r="DV486" s="184"/>
      <c r="DW486" s="184"/>
      <c r="DX486" s="184"/>
      <c r="DY486" s="184"/>
      <c r="DZ486" s="184"/>
      <c r="EA486" s="184"/>
      <c r="EB486" s="184"/>
      <c r="EC486" s="184"/>
    </row>
    <row r="487" spans="1:133" s="128" customFormat="1" ht="12.75">
      <c r="A487" s="158" t="s">
        <v>469</v>
      </c>
      <c r="B487" s="158"/>
      <c r="C487" s="188" t="s">
        <v>551</v>
      </c>
      <c r="D487" s="188"/>
      <c r="E487" s="188"/>
      <c r="F487" s="188"/>
      <c r="G487" s="188"/>
      <c r="H487" s="188"/>
      <c r="I487" s="188"/>
      <c r="J487" s="188"/>
      <c r="K487" s="188"/>
      <c r="L487" s="188"/>
      <c r="M487" s="188"/>
      <c r="N487" s="188"/>
      <c r="O487" s="188"/>
      <c r="P487" s="188"/>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c r="AS487" s="184"/>
      <c r="AT487" s="184"/>
      <c r="AU487" s="184"/>
      <c r="AV487" s="184"/>
      <c r="AW487" s="184"/>
      <c r="AX487" s="184"/>
      <c r="AY487" s="184"/>
      <c r="AZ487" s="184"/>
      <c r="BA487" s="184"/>
      <c r="BB487" s="184"/>
      <c r="BC487" s="184"/>
      <c r="BD487" s="184"/>
      <c r="BE487" s="184"/>
      <c r="BF487" s="184"/>
      <c r="BG487" s="184"/>
      <c r="BH487" s="184"/>
      <c r="BI487" s="184"/>
      <c r="BJ487" s="184"/>
      <c r="BK487" s="184"/>
      <c r="BL487" s="184"/>
      <c r="BM487" s="184"/>
      <c r="BN487" s="184"/>
      <c r="BO487" s="184"/>
      <c r="BP487" s="184"/>
      <c r="BQ487" s="184"/>
      <c r="BR487" s="184"/>
      <c r="BS487" s="184"/>
      <c r="BT487" s="184"/>
      <c r="BU487" s="184"/>
      <c r="BV487" s="184"/>
      <c r="BW487" s="184"/>
      <c r="BX487" s="184"/>
      <c r="BY487" s="184"/>
      <c r="BZ487" s="184"/>
      <c r="CA487" s="184"/>
      <c r="CB487" s="184"/>
      <c r="CC487" s="184"/>
      <c r="CD487" s="184"/>
      <c r="CE487" s="184"/>
      <c r="CF487" s="184"/>
      <c r="CG487" s="184"/>
      <c r="CH487" s="184"/>
      <c r="CI487" s="184"/>
      <c r="CJ487" s="184"/>
      <c r="CK487" s="184"/>
      <c r="CL487" s="184"/>
      <c r="CM487" s="184"/>
      <c r="CN487" s="184"/>
      <c r="CO487" s="184"/>
      <c r="CP487" s="184"/>
      <c r="CQ487" s="184"/>
      <c r="CR487" s="184"/>
      <c r="CS487" s="184"/>
      <c r="CT487" s="184"/>
      <c r="CU487" s="184"/>
      <c r="CV487" s="184"/>
      <c r="CW487" s="184"/>
      <c r="CX487" s="184"/>
      <c r="CY487" s="184"/>
      <c r="CZ487" s="184"/>
      <c r="DA487" s="184"/>
      <c r="DB487" s="184"/>
      <c r="DC487" s="184"/>
      <c r="DD487" s="184"/>
      <c r="DE487" s="184"/>
      <c r="DF487" s="184"/>
      <c r="DG487" s="184"/>
      <c r="DH487" s="184"/>
      <c r="DI487" s="184"/>
      <c r="DJ487" s="184"/>
      <c r="DK487" s="184"/>
      <c r="DL487" s="184"/>
      <c r="DM487" s="184"/>
      <c r="DN487" s="184"/>
      <c r="DO487" s="184"/>
      <c r="DP487" s="184"/>
      <c r="DQ487" s="184"/>
      <c r="DR487" s="184"/>
      <c r="DS487" s="184"/>
      <c r="DT487" s="184"/>
      <c r="DU487" s="184"/>
      <c r="DV487" s="184"/>
      <c r="DW487" s="184"/>
      <c r="DX487" s="184"/>
      <c r="DY487" s="184"/>
      <c r="DZ487" s="184"/>
      <c r="EA487" s="184"/>
      <c r="EB487" s="184"/>
      <c r="EC487" s="184"/>
    </row>
    <row r="488" spans="1:133" s="128" customFormat="1" ht="12.75">
      <c r="A488" s="158"/>
      <c r="B488" s="158"/>
      <c r="C488" s="188"/>
      <c r="D488" s="188"/>
      <c r="E488" s="188"/>
      <c r="F488" s="188"/>
      <c r="G488" s="188"/>
      <c r="H488" s="188"/>
      <c r="I488" s="188"/>
      <c r="J488" s="188"/>
      <c r="K488" s="188"/>
      <c r="L488" s="188"/>
      <c r="M488" s="188"/>
      <c r="N488" s="188"/>
      <c r="O488" s="188"/>
      <c r="P488" s="188"/>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c r="AS488" s="184"/>
      <c r="AT488" s="184"/>
      <c r="AU488" s="184"/>
      <c r="AV488" s="184"/>
      <c r="AW488" s="184"/>
      <c r="AX488" s="184"/>
      <c r="AY488" s="184"/>
      <c r="AZ488" s="184"/>
      <c r="BA488" s="184"/>
      <c r="BB488" s="184"/>
      <c r="BC488" s="184"/>
      <c r="BD488" s="184"/>
      <c r="BE488" s="184"/>
      <c r="BF488" s="184"/>
      <c r="BG488" s="184"/>
      <c r="BH488" s="184"/>
      <c r="BI488" s="184"/>
      <c r="BJ488" s="184"/>
      <c r="BK488" s="184"/>
      <c r="BL488" s="184"/>
      <c r="BM488" s="184"/>
      <c r="BN488" s="184"/>
      <c r="BO488" s="184"/>
      <c r="BP488" s="184"/>
      <c r="BQ488" s="184"/>
      <c r="BR488" s="184"/>
      <c r="BS488" s="184"/>
      <c r="BT488" s="184"/>
      <c r="BU488" s="184"/>
      <c r="BV488" s="184"/>
      <c r="BW488" s="184"/>
      <c r="BX488" s="184"/>
      <c r="BY488" s="184"/>
      <c r="BZ488" s="184"/>
      <c r="CA488" s="184"/>
      <c r="CB488" s="184"/>
      <c r="CC488" s="184"/>
      <c r="CD488" s="184"/>
      <c r="CE488" s="184"/>
      <c r="CF488" s="184"/>
      <c r="CG488" s="184"/>
      <c r="CH488" s="184"/>
      <c r="CI488" s="184"/>
      <c r="CJ488" s="184"/>
      <c r="CK488" s="184"/>
      <c r="CL488" s="184"/>
      <c r="CM488" s="184"/>
      <c r="CN488" s="184"/>
      <c r="CO488" s="184"/>
      <c r="CP488" s="184"/>
      <c r="CQ488" s="184"/>
      <c r="CR488" s="184"/>
      <c r="CS488" s="184"/>
      <c r="CT488" s="184"/>
      <c r="CU488" s="184"/>
      <c r="CV488" s="184"/>
      <c r="CW488" s="184"/>
      <c r="CX488" s="184"/>
      <c r="CY488" s="184"/>
      <c r="CZ488" s="184"/>
      <c r="DA488" s="184"/>
      <c r="DB488" s="184"/>
      <c r="DC488" s="184"/>
      <c r="DD488" s="184"/>
      <c r="DE488" s="184"/>
      <c r="DF488" s="184"/>
      <c r="DG488" s="184"/>
      <c r="DH488" s="184"/>
      <c r="DI488" s="184"/>
      <c r="DJ488" s="184"/>
      <c r="DK488" s="184"/>
      <c r="DL488" s="184"/>
      <c r="DM488" s="184"/>
      <c r="DN488" s="184"/>
      <c r="DO488" s="184"/>
      <c r="DP488" s="184"/>
      <c r="DQ488" s="184"/>
      <c r="DR488" s="184"/>
      <c r="DS488" s="184"/>
      <c r="DT488" s="184"/>
      <c r="DU488" s="184"/>
      <c r="DV488" s="184"/>
      <c r="DW488" s="184"/>
      <c r="DX488" s="184"/>
      <c r="DY488" s="184"/>
      <c r="DZ488" s="184"/>
      <c r="EA488" s="184"/>
      <c r="EB488" s="184"/>
      <c r="EC488" s="184"/>
    </row>
    <row r="489" spans="1:133" s="128" customFormat="1" ht="15">
      <c r="A489" s="160" t="s">
        <v>514</v>
      </c>
      <c r="B489" s="160"/>
      <c r="C489" s="160"/>
      <c r="D489" s="160"/>
      <c r="E489" s="160"/>
      <c r="F489" s="148">
        <v>98</v>
      </c>
      <c r="G489" s="149" t="s">
        <v>471</v>
      </c>
      <c r="H489" s="199"/>
      <c r="I489" s="199"/>
      <c r="J489" s="199"/>
      <c r="K489" s="199"/>
      <c r="L489" s="199"/>
      <c r="M489" s="199"/>
      <c r="N489" s="199"/>
      <c r="O489" s="199"/>
      <c r="P489" s="199"/>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c r="AS489" s="184"/>
      <c r="AT489" s="184"/>
      <c r="AU489" s="184"/>
      <c r="AV489" s="184"/>
      <c r="AW489" s="184"/>
      <c r="AX489" s="184"/>
      <c r="AY489" s="184"/>
      <c r="AZ489" s="184"/>
      <c r="BA489" s="184"/>
      <c r="BB489" s="184"/>
      <c r="BC489" s="184"/>
      <c r="BD489" s="184"/>
      <c r="BE489" s="184"/>
      <c r="BF489" s="184"/>
      <c r="BG489" s="184"/>
      <c r="BH489" s="184"/>
      <c r="BI489" s="184"/>
      <c r="BJ489" s="184"/>
      <c r="BK489" s="184"/>
      <c r="BL489" s="184"/>
      <c r="BM489" s="184"/>
      <c r="BN489" s="184"/>
      <c r="BO489" s="184"/>
      <c r="BP489" s="184"/>
      <c r="BQ489" s="184"/>
      <c r="BR489" s="184"/>
      <c r="BS489" s="184"/>
      <c r="BT489" s="184"/>
      <c r="BU489" s="184"/>
      <c r="BV489" s="184"/>
      <c r="BW489" s="184"/>
      <c r="BX489" s="184"/>
      <c r="BY489" s="184"/>
      <c r="BZ489" s="184"/>
      <c r="CA489" s="184"/>
      <c r="CB489" s="184"/>
      <c r="CC489" s="184"/>
      <c r="CD489" s="184"/>
      <c r="CE489" s="184"/>
      <c r="CF489" s="184"/>
      <c r="CG489" s="184"/>
      <c r="CH489" s="184"/>
      <c r="CI489" s="184"/>
      <c r="CJ489" s="184"/>
      <c r="CK489" s="184"/>
      <c r="CL489" s="184"/>
      <c r="CM489" s="184"/>
      <c r="CN489" s="184"/>
      <c r="CO489" s="184"/>
      <c r="CP489" s="184"/>
      <c r="CQ489" s="184"/>
      <c r="CR489" s="184"/>
      <c r="CS489" s="184"/>
      <c r="CT489" s="184"/>
      <c r="CU489" s="184"/>
      <c r="CV489" s="184"/>
      <c r="CW489" s="184"/>
      <c r="CX489" s="184"/>
      <c r="CY489" s="184"/>
      <c r="CZ489" s="184"/>
      <c r="DA489" s="184"/>
      <c r="DB489" s="184"/>
      <c r="DC489" s="184"/>
      <c r="DD489" s="184"/>
      <c r="DE489" s="184"/>
      <c r="DF489" s="184"/>
      <c r="DG489" s="184"/>
      <c r="DH489" s="184"/>
      <c r="DI489" s="184"/>
      <c r="DJ489" s="184"/>
      <c r="DK489" s="184"/>
      <c r="DL489" s="184"/>
      <c r="DM489" s="184"/>
      <c r="DN489" s="184"/>
      <c r="DO489" s="184"/>
      <c r="DP489" s="184"/>
      <c r="DQ489" s="184"/>
      <c r="DR489" s="184"/>
      <c r="DS489" s="184"/>
      <c r="DT489" s="184"/>
      <c r="DU489" s="184"/>
      <c r="DV489" s="184"/>
      <c r="DW489" s="184"/>
      <c r="DX489" s="184"/>
      <c r="DY489" s="184"/>
      <c r="DZ489" s="184"/>
      <c r="EA489" s="184"/>
      <c r="EB489" s="184"/>
      <c r="EC489" s="184"/>
    </row>
    <row r="490" spans="1:133" s="128" customFormat="1" ht="15">
      <c r="A490" s="160" t="s">
        <v>543</v>
      </c>
      <c r="B490" s="160"/>
      <c r="C490" s="160"/>
      <c r="D490" s="160"/>
      <c r="E490" s="160"/>
      <c r="F490" s="148">
        <v>1</v>
      </c>
      <c r="G490" s="149" t="s">
        <v>471</v>
      </c>
      <c r="H490" s="199"/>
      <c r="I490" s="199"/>
      <c r="J490" s="199"/>
      <c r="K490" s="199"/>
      <c r="L490" s="199"/>
      <c r="M490" s="199"/>
      <c r="N490" s="199"/>
      <c r="O490" s="199"/>
      <c r="P490" s="199"/>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c r="AS490" s="184"/>
      <c r="AT490" s="184"/>
      <c r="AU490" s="184"/>
      <c r="AV490" s="184"/>
      <c r="AW490" s="184"/>
      <c r="AX490" s="184"/>
      <c r="AY490" s="184"/>
      <c r="AZ490" s="184"/>
      <c r="BA490" s="184"/>
      <c r="BB490" s="184"/>
      <c r="BC490" s="184"/>
      <c r="BD490" s="184"/>
      <c r="BE490" s="184"/>
      <c r="BF490" s="184"/>
      <c r="BG490" s="184"/>
      <c r="BH490" s="184"/>
      <c r="BI490" s="184"/>
      <c r="BJ490" s="184"/>
      <c r="BK490" s="184"/>
      <c r="BL490" s="184"/>
      <c r="BM490" s="184"/>
      <c r="BN490" s="184"/>
      <c r="BO490" s="184"/>
      <c r="BP490" s="184"/>
      <c r="BQ490" s="184"/>
      <c r="BR490" s="184"/>
      <c r="BS490" s="184"/>
      <c r="BT490" s="184"/>
      <c r="BU490" s="184"/>
      <c r="BV490" s="184"/>
      <c r="BW490" s="184"/>
      <c r="BX490" s="184"/>
      <c r="BY490" s="184"/>
      <c r="BZ490" s="184"/>
      <c r="CA490" s="184"/>
      <c r="CB490" s="184"/>
      <c r="CC490" s="184"/>
      <c r="CD490" s="184"/>
      <c r="CE490" s="184"/>
      <c r="CF490" s="184"/>
      <c r="CG490" s="184"/>
      <c r="CH490" s="184"/>
      <c r="CI490" s="184"/>
      <c r="CJ490" s="184"/>
      <c r="CK490" s="184"/>
      <c r="CL490" s="184"/>
      <c r="CM490" s="184"/>
      <c r="CN490" s="184"/>
      <c r="CO490" s="184"/>
      <c r="CP490" s="184"/>
      <c r="CQ490" s="184"/>
      <c r="CR490" s="184"/>
      <c r="CS490" s="184"/>
      <c r="CT490" s="184"/>
      <c r="CU490" s="184"/>
      <c r="CV490" s="184"/>
      <c r="CW490" s="184"/>
      <c r="CX490" s="184"/>
      <c r="CY490" s="184"/>
      <c r="CZ490" s="184"/>
      <c r="DA490" s="184"/>
      <c r="DB490" s="184"/>
      <c r="DC490" s="184"/>
      <c r="DD490" s="184"/>
      <c r="DE490" s="184"/>
      <c r="DF490" s="184"/>
      <c r="DG490" s="184"/>
      <c r="DH490" s="184"/>
      <c r="DI490" s="184"/>
      <c r="DJ490" s="184"/>
      <c r="DK490" s="184"/>
      <c r="DL490" s="184"/>
      <c r="DM490" s="184"/>
      <c r="DN490" s="184"/>
      <c r="DO490" s="184"/>
      <c r="DP490" s="184"/>
      <c r="DQ490" s="184"/>
      <c r="DR490" s="184"/>
      <c r="DS490" s="184"/>
      <c r="DT490" s="184"/>
      <c r="DU490" s="184"/>
      <c r="DV490" s="184"/>
      <c r="DW490" s="184"/>
      <c r="DX490" s="184"/>
      <c r="DY490" s="184"/>
      <c r="DZ490" s="184"/>
      <c r="EA490" s="184"/>
      <c r="EB490" s="184"/>
      <c r="EC490" s="184"/>
    </row>
    <row r="491" spans="1:133" s="128" customFormat="1" ht="15">
      <c r="A491" s="160" t="s">
        <v>552</v>
      </c>
      <c r="B491" s="160"/>
      <c r="C491" s="160"/>
      <c r="D491" s="160"/>
      <c r="E491" s="160"/>
      <c r="F491" s="148">
        <v>2</v>
      </c>
      <c r="G491" s="149" t="s">
        <v>525</v>
      </c>
      <c r="H491" s="199"/>
      <c r="I491" s="199"/>
      <c r="J491" s="199"/>
      <c r="K491" s="199"/>
      <c r="L491" s="199"/>
      <c r="M491" s="199"/>
      <c r="N491" s="199"/>
      <c r="O491" s="199"/>
      <c r="P491" s="199"/>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c r="AS491" s="184"/>
      <c r="AT491" s="184"/>
      <c r="AU491" s="184"/>
      <c r="AV491" s="184"/>
      <c r="AW491" s="184"/>
      <c r="AX491" s="184"/>
      <c r="AY491" s="184"/>
      <c r="AZ491" s="184"/>
      <c r="BA491" s="184"/>
      <c r="BB491" s="184"/>
      <c r="BC491" s="184"/>
      <c r="BD491" s="184"/>
      <c r="BE491" s="184"/>
      <c r="BF491" s="184"/>
      <c r="BG491" s="184"/>
      <c r="BH491" s="184"/>
      <c r="BI491" s="184"/>
      <c r="BJ491" s="184"/>
      <c r="BK491" s="184"/>
      <c r="BL491" s="184"/>
      <c r="BM491" s="184"/>
      <c r="BN491" s="184"/>
      <c r="BO491" s="184"/>
      <c r="BP491" s="184"/>
      <c r="BQ491" s="184"/>
      <c r="BR491" s="184"/>
      <c r="BS491" s="184"/>
      <c r="BT491" s="184"/>
      <c r="BU491" s="184"/>
      <c r="BV491" s="184"/>
      <c r="BW491" s="184"/>
      <c r="BX491" s="184"/>
      <c r="BY491" s="184"/>
      <c r="BZ491" s="184"/>
      <c r="CA491" s="184"/>
      <c r="CB491" s="184"/>
      <c r="CC491" s="184"/>
      <c r="CD491" s="184"/>
      <c r="CE491" s="184"/>
      <c r="CF491" s="184"/>
      <c r="CG491" s="184"/>
      <c r="CH491" s="184"/>
      <c r="CI491" s="184"/>
      <c r="CJ491" s="184"/>
      <c r="CK491" s="184"/>
      <c r="CL491" s="184"/>
      <c r="CM491" s="184"/>
      <c r="CN491" s="184"/>
      <c r="CO491" s="184"/>
      <c r="CP491" s="184"/>
      <c r="CQ491" s="184"/>
      <c r="CR491" s="184"/>
      <c r="CS491" s="184"/>
      <c r="CT491" s="184"/>
      <c r="CU491" s="184"/>
      <c r="CV491" s="184"/>
      <c r="CW491" s="184"/>
      <c r="CX491" s="184"/>
      <c r="CY491" s="184"/>
      <c r="CZ491" s="184"/>
      <c r="DA491" s="184"/>
      <c r="DB491" s="184"/>
      <c r="DC491" s="184"/>
      <c r="DD491" s="184"/>
      <c r="DE491" s="184"/>
      <c r="DF491" s="184"/>
      <c r="DG491" s="184"/>
      <c r="DH491" s="184"/>
      <c r="DI491" s="184"/>
      <c r="DJ491" s="184"/>
      <c r="DK491" s="184"/>
      <c r="DL491" s="184"/>
      <c r="DM491" s="184"/>
      <c r="DN491" s="184"/>
      <c r="DO491" s="184"/>
      <c r="DP491" s="184"/>
      <c r="DQ491" s="184"/>
      <c r="DR491" s="184"/>
      <c r="DS491" s="184"/>
      <c r="DT491" s="184"/>
      <c r="DU491" s="184"/>
      <c r="DV491" s="184"/>
      <c r="DW491" s="184"/>
      <c r="DX491" s="184"/>
      <c r="DY491" s="184"/>
      <c r="DZ491" s="184"/>
      <c r="EA491" s="184"/>
      <c r="EB491" s="184"/>
      <c r="EC491" s="184"/>
    </row>
    <row r="492" spans="1:133" s="128" customFormat="1" ht="12.75">
      <c r="A492" s="165"/>
      <c r="B492" s="165"/>
      <c r="C492" s="165"/>
      <c r="D492" s="165"/>
      <c r="E492" s="165"/>
      <c r="F492" s="165"/>
      <c r="G492" s="165"/>
      <c r="H492" s="165"/>
      <c r="I492" s="165"/>
      <c r="J492" s="165"/>
      <c r="K492" s="165"/>
      <c r="L492" s="165"/>
      <c r="M492" s="165"/>
      <c r="N492" s="165"/>
      <c r="O492" s="165"/>
      <c r="P492" s="165"/>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c r="AS492" s="184"/>
      <c r="AT492" s="184"/>
      <c r="AU492" s="184"/>
      <c r="AV492" s="184"/>
      <c r="AW492" s="184"/>
      <c r="AX492" s="184"/>
      <c r="AY492" s="184"/>
      <c r="AZ492" s="184"/>
      <c r="BA492" s="184"/>
      <c r="BB492" s="184"/>
      <c r="BC492" s="184"/>
      <c r="BD492" s="184"/>
      <c r="BE492" s="184"/>
      <c r="BF492" s="184"/>
      <c r="BG492" s="184"/>
      <c r="BH492" s="184"/>
      <c r="BI492" s="184"/>
      <c r="BJ492" s="184"/>
      <c r="BK492" s="184"/>
      <c r="BL492" s="184"/>
      <c r="BM492" s="184"/>
      <c r="BN492" s="184"/>
      <c r="BO492" s="184"/>
      <c r="BP492" s="184"/>
      <c r="BQ492" s="184"/>
      <c r="BR492" s="184"/>
      <c r="BS492" s="184"/>
      <c r="BT492" s="184"/>
      <c r="BU492" s="184"/>
      <c r="BV492" s="184"/>
      <c r="BW492" s="184"/>
      <c r="BX492" s="184"/>
      <c r="BY492" s="184"/>
      <c r="BZ492" s="184"/>
      <c r="CA492" s="184"/>
      <c r="CB492" s="184"/>
      <c r="CC492" s="184"/>
      <c r="CD492" s="184"/>
      <c r="CE492" s="184"/>
      <c r="CF492" s="184"/>
      <c r="CG492" s="184"/>
      <c r="CH492" s="184"/>
      <c r="CI492" s="184"/>
      <c r="CJ492" s="184"/>
      <c r="CK492" s="184"/>
      <c r="CL492" s="184"/>
      <c r="CM492" s="184"/>
      <c r="CN492" s="184"/>
      <c r="CO492" s="184"/>
      <c r="CP492" s="184"/>
      <c r="CQ492" s="184"/>
      <c r="CR492" s="184"/>
      <c r="CS492" s="184"/>
      <c r="CT492" s="184"/>
      <c r="CU492" s="184"/>
      <c r="CV492" s="184"/>
      <c r="CW492" s="184"/>
      <c r="CX492" s="184"/>
      <c r="CY492" s="184"/>
      <c r="CZ492" s="184"/>
      <c r="DA492" s="184"/>
      <c r="DB492" s="184"/>
      <c r="DC492" s="184"/>
      <c r="DD492" s="184"/>
      <c r="DE492" s="184"/>
      <c r="DF492" s="184"/>
      <c r="DG492" s="184"/>
      <c r="DH492" s="184"/>
      <c r="DI492" s="184"/>
      <c r="DJ492" s="184"/>
      <c r="DK492" s="184"/>
      <c r="DL492" s="184"/>
      <c r="DM492" s="184"/>
      <c r="DN492" s="184"/>
      <c r="DO492" s="184"/>
      <c r="DP492" s="184"/>
      <c r="DQ492" s="184"/>
      <c r="DR492" s="184"/>
      <c r="DS492" s="184"/>
      <c r="DT492" s="184"/>
      <c r="DU492" s="184"/>
      <c r="DV492" s="184"/>
      <c r="DW492" s="184"/>
      <c r="DX492" s="184"/>
      <c r="DY492" s="184"/>
      <c r="DZ492" s="184"/>
      <c r="EA492" s="184"/>
      <c r="EB492" s="184"/>
      <c r="EC492" s="184"/>
    </row>
    <row r="493" spans="1:133" s="128" customFormat="1" ht="15">
      <c r="A493" s="206" t="s">
        <v>515</v>
      </c>
      <c r="B493" s="206"/>
      <c r="C493" s="206"/>
      <c r="D493" s="206"/>
      <c r="E493" s="206"/>
      <c r="F493" s="207">
        <f>F490*F489*F491</f>
        <v>196</v>
      </c>
      <c r="G493" s="208" t="s">
        <v>474</v>
      </c>
      <c r="H493" s="199"/>
      <c r="I493" s="199"/>
      <c r="J493" s="199"/>
      <c r="K493" s="199"/>
      <c r="L493" s="199"/>
      <c r="M493" s="199"/>
      <c r="N493" s="199"/>
      <c r="O493" s="199"/>
      <c r="P493" s="199"/>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c r="AS493" s="184"/>
      <c r="AT493" s="184"/>
      <c r="AU493" s="184"/>
      <c r="AV493" s="184"/>
      <c r="AW493" s="184"/>
      <c r="AX493" s="184"/>
      <c r="AY493" s="184"/>
      <c r="AZ493" s="184"/>
      <c r="BA493" s="184"/>
      <c r="BB493" s="184"/>
      <c r="BC493" s="184"/>
      <c r="BD493" s="184"/>
      <c r="BE493" s="184"/>
      <c r="BF493" s="184"/>
      <c r="BG493" s="184"/>
      <c r="BH493" s="184"/>
      <c r="BI493" s="184"/>
      <c r="BJ493" s="184"/>
      <c r="BK493" s="184"/>
      <c r="BL493" s="184"/>
      <c r="BM493" s="184"/>
      <c r="BN493" s="184"/>
      <c r="BO493" s="184"/>
      <c r="BP493" s="184"/>
      <c r="BQ493" s="184"/>
      <c r="BR493" s="184"/>
      <c r="BS493" s="184"/>
      <c r="BT493" s="184"/>
      <c r="BU493" s="184"/>
      <c r="BV493" s="184"/>
      <c r="BW493" s="184"/>
      <c r="BX493" s="184"/>
      <c r="BY493" s="184"/>
      <c r="BZ493" s="184"/>
      <c r="CA493" s="184"/>
      <c r="CB493" s="184"/>
      <c r="CC493" s="184"/>
      <c r="CD493" s="184"/>
      <c r="CE493" s="184"/>
      <c r="CF493" s="184"/>
      <c r="CG493" s="184"/>
      <c r="CH493" s="184"/>
      <c r="CI493" s="184"/>
      <c r="CJ493" s="184"/>
      <c r="CK493" s="184"/>
      <c r="CL493" s="184"/>
      <c r="CM493" s="184"/>
      <c r="CN493" s="184"/>
      <c r="CO493" s="184"/>
      <c r="CP493" s="184"/>
      <c r="CQ493" s="184"/>
      <c r="CR493" s="184"/>
      <c r="CS493" s="184"/>
      <c r="CT493" s="184"/>
      <c r="CU493" s="184"/>
      <c r="CV493" s="184"/>
      <c r="CW493" s="184"/>
      <c r="CX493" s="184"/>
      <c r="CY493" s="184"/>
      <c r="CZ493" s="184"/>
      <c r="DA493" s="184"/>
      <c r="DB493" s="184"/>
      <c r="DC493" s="184"/>
      <c r="DD493" s="184"/>
      <c r="DE493" s="184"/>
      <c r="DF493" s="184"/>
      <c r="DG493" s="184"/>
      <c r="DH493" s="184"/>
      <c r="DI493" s="184"/>
      <c r="DJ493" s="184"/>
      <c r="DK493" s="184"/>
      <c r="DL493" s="184"/>
      <c r="DM493" s="184"/>
      <c r="DN493" s="184"/>
      <c r="DO493" s="184"/>
      <c r="DP493" s="184"/>
      <c r="DQ493" s="184"/>
      <c r="DR493" s="184"/>
      <c r="DS493" s="184"/>
      <c r="DT493" s="184"/>
      <c r="DU493" s="184"/>
      <c r="DV493" s="184"/>
      <c r="DW493" s="184"/>
      <c r="DX493" s="184"/>
      <c r="DY493" s="184"/>
      <c r="DZ493" s="184"/>
      <c r="EA493" s="184"/>
      <c r="EB493" s="184"/>
      <c r="EC493" s="184"/>
    </row>
    <row r="494" spans="1:133" s="128" customFormat="1" ht="12.75">
      <c r="A494" s="165"/>
      <c r="B494" s="165"/>
      <c r="C494" s="165"/>
      <c r="D494" s="165"/>
      <c r="E494" s="165"/>
      <c r="F494" s="165"/>
      <c r="G494" s="165"/>
      <c r="H494" s="165"/>
      <c r="I494" s="165"/>
      <c r="J494" s="165"/>
      <c r="K494" s="165"/>
      <c r="L494" s="165"/>
      <c r="M494" s="165"/>
      <c r="N494" s="165"/>
      <c r="O494" s="165"/>
      <c r="P494" s="165"/>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c r="AS494" s="184"/>
      <c r="AT494" s="184"/>
      <c r="AU494" s="184"/>
      <c r="AV494" s="184"/>
      <c r="AW494" s="184"/>
      <c r="AX494" s="184"/>
      <c r="AY494" s="184"/>
      <c r="AZ494" s="184"/>
      <c r="BA494" s="184"/>
      <c r="BB494" s="184"/>
      <c r="BC494" s="184"/>
      <c r="BD494" s="184"/>
      <c r="BE494" s="184"/>
      <c r="BF494" s="184"/>
      <c r="BG494" s="184"/>
      <c r="BH494" s="184"/>
      <c r="BI494" s="184"/>
      <c r="BJ494" s="184"/>
      <c r="BK494" s="184"/>
      <c r="BL494" s="184"/>
      <c r="BM494" s="184"/>
      <c r="BN494" s="184"/>
      <c r="BO494" s="184"/>
      <c r="BP494" s="184"/>
      <c r="BQ494" s="184"/>
      <c r="BR494" s="184"/>
      <c r="BS494" s="184"/>
      <c r="BT494" s="184"/>
      <c r="BU494" s="184"/>
      <c r="BV494" s="184"/>
      <c r="BW494" s="184"/>
      <c r="BX494" s="184"/>
      <c r="BY494" s="184"/>
      <c r="BZ494" s="184"/>
      <c r="CA494" s="184"/>
      <c r="CB494" s="184"/>
      <c r="CC494" s="184"/>
      <c r="CD494" s="184"/>
      <c r="CE494" s="184"/>
      <c r="CF494" s="184"/>
      <c r="CG494" s="184"/>
      <c r="CH494" s="184"/>
      <c r="CI494" s="184"/>
      <c r="CJ494" s="184"/>
      <c r="CK494" s="184"/>
      <c r="CL494" s="184"/>
      <c r="CM494" s="184"/>
      <c r="CN494" s="184"/>
      <c r="CO494" s="184"/>
      <c r="CP494" s="184"/>
      <c r="CQ494" s="184"/>
      <c r="CR494" s="184"/>
      <c r="CS494" s="184"/>
      <c r="CT494" s="184"/>
      <c r="CU494" s="184"/>
      <c r="CV494" s="184"/>
      <c r="CW494" s="184"/>
      <c r="CX494" s="184"/>
      <c r="CY494" s="184"/>
      <c r="CZ494" s="184"/>
      <c r="DA494" s="184"/>
      <c r="DB494" s="184"/>
      <c r="DC494" s="184"/>
      <c r="DD494" s="184"/>
      <c r="DE494" s="184"/>
      <c r="DF494" s="184"/>
      <c r="DG494" s="184"/>
      <c r="DH494" s="184"/>
      <c r="DI494" s="184"/>
      <c r="DJ494" s="184"/>
      <c r="DK494" s="184"/>
      <c r="DL494" s="184"/>
      <c r="DM494" s="184"/>
      <c r="DN494" s="184"/>
      <c r="DO494" s="184"/>
      <c r="DP494" s="184"/>
      <c r="DQ494" s="184"/>
      <c r="DR494" s="184"/>
      <c r="DS494" s="184"/>
      <c r="DT494" s="184"/>
      <c r="DU494" s="184"/>
      <c r="DV494" s="184"/>
      <c r="DW494" s="184"/>
      <c r="DX494" s="184"/>
      <c r="DY494" s="184"/>
      <c r="DZ494" s="184"/>
      <c r="EA494" s="184"/>
      <c r="EB494" s="184"/>
      <c r="EC494" s="184"/>
    </row>
    <row r="495" spans="1:133" s="128" customFormat="1" ht="15.75">
      <c r="A495" s="151" t="s">
        <v>467</v>
      </c>
      <c r="B495" s="151"/>
      <c r="C495" s="152">
        <f>F493</f>
        <v>196</v>
      </c>
      <c r="D495" s="153" t="s">
        <v>474</v>
      </c>
      <c r="E495" s="154"/>
      <c r="F495" s="154"/>
      <c r="G495" s="154"/>
      <c r="H495" s="154"/>
      <c r="I495" s="154"/>
      <c r="J495" s="153"/>
      <c r="K495" s="152"/>
      <c r="L495" s="174"/>
      <c r="M495" s="175"/>
      <c r="N495" s="176"/>
      <c r="O495" s="176"/>
      <c r="P495" s="177"/>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c r="AS495" s="184"/>
      <c r="AT495" s="184"/>
      <c r="AU495" s="184"/>
      <c r="AV495" s="184"/>
      <c r="AW495" s="184"/>
      <c r="AX495" s="184"/>
      <c r="AY495" s="184"/>
      <c r="AZ495" s="184"/>
      <c r="BA495" s="184"/>
      <c r="BB495" s="184"/>
      <c r="BC495" s="184"/>
      <c r="BD495" s="184"/>
      <c r="BE495" s="184"/>
      <c r="BF495" s="184"/>
      <c r="BG495" s="184"/>
      <c r="BH495" s="184"/>
      <c r="BI495" s="184"/>
      <c r="BJ495" s="184"/>
      <c r="BK495" s="184"/>
      <c r="BL495" s="184"/>
      <c r="BM495" s="184"/>
      <c r="BN495" s="184"/>
      <c r="BO495" s="184"/>
      <c r="BP495" s="184"/>
      <c r="BQ495" s="184"/>
      <c r="BR495" s="184"/>
      <c r="BS495" s="184"/>
      <c r="BT495" s="184"/>
      <c r="BU495" s="184"/>
      <c r="BV495" s="184"/>
      <c r="BW495" s="184"/>
      <c r="BX495" s="184"/>
      <c r="BY495" s="184"/>
      <c r="BZ495" s="184"/>
      <c r="CA495" s="184"/>
      <c r="CB495" s="184"/>
      <c r="CC495" s="184"/>
      <c r="CD495" s="184"/>
      <c r="CE495" s="184"/>
      <c r="CF495" s="184"/>
      <c r="CG495" s="184"/>
      <c r="CH495" s="184"/>
      <c r="CI495" s="184"/>
      <c r="CJ495" s="184"/>
      <c r="CK495" s="184"/>
      <c r="CL495" s="184"/>
      <c r="CM495" s="184"/>
      <c r="CN495" s="184"/>
      <c r="CO495" s="184"/>
      <c r="CP495" s="184"/>
      <c r="CQ495" s="184"/>
      <c r="CR495" s="184"/>
      <c r="CS495" s="184"/>
      <c r="CT495" s="184"/>
      <c r="CU495" s="184"/>
      <c r="CV495" s="184"/>
      <c r="CW495" s="184"/>
      <c r="CX495" s="184"/>
      <c r="CY495" s="184"/>
      <c r="CZ495" s="184"/>
      <c r="DA495" s="184"/>
      <c r="DB495" s="184"/>
      <c r="DC495" s="184"/>
      <c r="DD495" s="184"/>
      <c r="DE495" s="184"/>
      <c r="DF495" s="184"/>
      <c r="DG495" s="184"/>
      <c r="DH495" s="184"/>
      <c r="DI495" s="184"/>
      <c r="DJ495" s="184"/>
      <c r="DK495" s="184"/>
      <c r="DL495" s="184"/>
      <c r="DM495" s="184"/>
      <c r="DN495" s="184"/>
      <c r="DO495" s="184"/>
      <c r="DP495" s="184"/>
      <c r="DQ495" s="184"/>
      <c r="DR495" s="184"/>
      <c r="DS495" s="184"/>
      <c r="DT495" s="184"/>
      <c r="DU495" s="184"/>
      <c r="DV495" s="184"/>
      <c r="DW495" s="184"/>
      <c r="DX495" s="184"/>
      <c r="DY495" s="184"/>
      <c r="DZ495" s="184"/>
      <c r="EA495" s="184"/>
      <c r="EB495" s="184"/>
      <c r="EC495" s="184"/>
    </row>
    <row r="496" spans="1:133" s="128" customFormat="1" ht="14.25" customHeight="1">
      <c r="A496" s="155"/>
      <c r="B496" s="214"/>
      <c r="C496" s="214"/>
      <c r="D496" s="214"/>
      <c r="E496" s="214"/>
      <c r="F496" s="214"/>
      <c r="G496" s="214"/>
      <c r="H496" s="214"/>
      <c r="I496" s="214"/>
      <c r="J496" s="214"/>
      <c r="K496" s="214"/>
      <c r="L496" s="214"/>
      <c r="M496" s="214"/>
      <c r="N496" s="214"/>
      <c r="O496" s="214"/>
      <c r="P496" s="216"/>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c r="AS496" s="184"/>
      <c r="AT496" s="184"/>
      <c r="AU496" s="184"/>
      <c r="AV496" s="184"/>
      <c r="AW496" s="184"/>
      <c r="AX496" s="184"/>
      <c r="AY496" s="184"/>
      <c r="AZ496" s="184"/>
      <c r="BA496" s="184"/>
      <c r="BB496" s="184"/>
      <c r="BC496" s="184"/>
      <c r="BD496" s="184"/>
      <c r="BE496" s="184"/>
      <c r="BF496" s="184"/>
      <c r="BG496" s="184"/>
      <c r="BH496" s="184"/>
      <c r="BI496" s="184"/>
      <c r="BJ496" s="184"/>
      <c r="BK496" s="184"/>
      <c r="BL496" s="184"/>
      <c r="BM496" s="184"/>
      <c r="BN496" s="184"/>
      <c r="BO496" s="184"/>
      <c r="BP496" s="184"/>
      <c r="BQ496" s="184"/>
      <c r="BR496" s="184"/>
      <c r="BS496" s="184"/>
      <c r="BT496" s="184"/>
      <c r="BU496" s="184"/>
      <c r="BV496" s="184"/>
      <c r="BW496" s="184"/>
      <c r="BX496" s="184"/>
      <c r="BY496" s="184"/>
      <c r="BZ496" s="184"/>
      <c r="CA496" s="184"/>
      <c r="CB496" s="184"/>
      <c r="CC496" s="184"/>
      <c r="CD496" s="184"/>
      <c r="CE496" s="184"/>
      <c r="CF496" s="184"/>
      <c r="CG496" s="184"/>
      <c r="CH496" s="184"/>
      <c r="CI496" s="184"/>
      <c r="CJ496" s="184"/>
      <c r="CK496" s="184"/>
      <c r="CL496" s="184"/>
      <c r="CM496" s="184"/>
      <c r="CN496" s="184"/>
      <c r="CO496" s="184"/>
      <c r="CP496" s="184"/>
      <c r="CQ496" s="184"/>
      <c r="CR496" s="184"/>
      <c r="CS496" s="184"/>
      <c r="CT496" s="184"/>
      <c r="CU496" s="184"/>
      <c r="CV496" s="184"/>
      <c r="CW496" s="184"/>
      <c r="CX496" s="184"/>
      <c r="CY496" s="184"/>
      <c r="CZ496" s="184"/>
      <c r="DA496" s="184"/>
      <c r="DB496" s="184"/>
      <c r="DC496" s="184"/>
      <c r="DD496" s="184"/>
      <c r="DE496" s="184"/>
      <c r="DF496" s="184"/>
      <c r="DG496" s="184"/>
      <c r="DH496" s="184"/>
      <c r="DI496" s="184"/>
      <c r="DJ496" s="184"/>
      <c r="DK496" s="184"/>
      <c r="DL496" s="184"/>
      <c r="DM496" s="184"/>
      <c r="DN496" s="184"/>
      <c r="DO496" s="184"/>
      <c r="DP496" s="184"/>
      <c r="DQ496" s="184"/>
      <c r="DR496" s="184"/>
      <c r="DS496" s="184"/>
      <c r="DT496" s="184"/>
      <c r="DU496" s="184"/>
      <c r="DV496" s="184"/>
      <c r="DW496" s="184"/>
      <c r="DX496" s="184"/>
      <c r="DY496" s="184"/>
      <c r="DZ496" s="184"/>
      <c r="EA496" s="184"/>
      <c r="EB496" s="184"/>
      <c r="EC496" s="184"/>
    </row>
    <row r="497" spans="1:133" s="128" customFormat="1" ht="22.5" customHeight="1">
      <c r="A497" s="142" t="s">
        <v>152</v>
      </c>
      <c r="B497" s="142"/>
      <c r="C497" s="200" t="s">
        <v>553</v>
      </c>
      <c r="D497" s="200"/>
      <c r="E497" s="200"/>
      <c r="F497" s="200"/>
      <c r="G497" s="200"/>
      <c r="H497" s="200"/>
      <c r="I497" s="200"/>
      <c r="J497" s="200"/>
      <c r="K497" s="200"/>
      <c r="L497" s="200"/>
      <c r="M497" s="200"/>
      <c r="N497" s="200"/>
      <c r="O497" s="200"/>
      <c r="P497" s="200"/>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c r="AS497" s="184"/>
      <c r="AT497" s="184"/>
      <c r="AU497" s="184"/>
      <c r="AV497" s="184"/>
      <c r="AW497" s="184"/>
      <c r="AX497" s="184"/>
      <c r="AY497" s="184"/>
      <c r="AZ497" s="184"/>
      <c r="BA497" s="184"/>
      <c r="BB497" s="184"/>
      <c r="BC497" s="184"/>
      <c r="BD497" s="184"/>
      <c r="BE497" s="184"/>
      <c r="BF497" s="184"/>
      <c r="BG497" s="184"/>
      <c r="BH497" s="184"/>
      <c r="BI497" s="184"/>
      <c r="BJ497" s="184"/>
      <c r="BK497" s="184"/>
      <c r="BL497" s="184"/>
      <c r="BM497" s="184"/>
      <c r="BN497" s="184"/>
      <c r="BO497" s="184"/>
      <c r="BP497" s="184"/>
      <c r="BQ497" s="184"/>
      <c r="BR497" s="184"/>
      <c r="BS497" s="184"/>
      <c r="BT497" s="184"/>
      <c r="BU497" s="184"/>
      <c r="BV497" s="184"/>
      <c r="BW497" s="184"/>
      <c r="BX497" s="184"/>
      <c r="BY497" s="184"/>
      <c r="BZ497" s="184"/>
      <c r="CA497" s="184"/>
      <c r="CB497" s="184"/>
      <c r="CC497" s="184"/>
      <c r="CD497" s="184"/>
      <c r="CE497" s="184"/>
      <c r="CF497" s="184"/>
      <c r="CG497" s="184"/>
      <c r="CH497" s="184"/>
      <c r="CI497" s="184"/>
      <c r="CJ497" s="184"/>
      <c r="CK497" s="184"/>
      <c r="CL497" s="184"/>
      <c r="CM497" s="184"/>
      <c r="CN497" s="184"/>
      <c r="CO497" s="184"/>
      <c r="CP497" s="184"/>
      <c r="CQ497" s="184"/>
      <c r="CR497" s="184"/>
      <c r="CS497" s="184"/>
      <c r="CT497" s="184"/>
      <c r="CU497" s="184"/>
      <c r="CV497" s="184"/>
      <c r="CW497" s="184"/>
      <c r="CX497" s="184"/>
      <c r="CY497" s="184"/>
      <c r="CZ497" s="184"/>
      <c r="DA497" s="184"/>
      <c r="DB497" s="184"/>
      <c r="DC497" s="184"/>
      <c r="DD497" s="184"/>
      <c r="DE497" s="184"/>
      <c r="DF497" s="184"/>
      <c r="DG497" s="184"/>
      <c r="DH497" s="184"/>
      <c r="DI497" s="184"/>
      <c r="DJ497" s="184"/>
      <c r="DK497" s="184"/>
      <c r="DL497" s="184"/>
      <c r="DM497" s="184"/>
      <c r="DN497" s="184"/>
      <c r="DO497" s="184"/>
      <c r="DP497" s="184"/>
      <c r="DQ497" s="184"/>
      <c r="DR497" s="184"/>
      <c r="DS497" s="184"/>
      <c r="DT497" s="184"/>
      <c r="DU497" s="184"/>
      <c r="DV497" s="184"/>
      <c r="DW497" s="184"/>
      <c r="DX497" s="184"/>
      <c r="DY497" s="184"/>
      <c r="DZ497" s="184"/>
      <c r="EA497" s="184"/>
      <c r="EB497" s="184"/>
      <c r="EC497" s="184"/>
    </row>
    <row r="498" spans="1:133" s="128" customFormat="1" ht="12.75">
      <c r="A498" s="142"/>
      <c r="B498" s="142"/>
      <c r="C498" s="200"/>
      <c r="D498" s="200"/>
      <c r="E498" s="200"/>
      <c r="F498" s="200"/>
      <c r="G498" s="200"/>
      <c r="H498" s="200"/>
      <c r="I498" s="200"/>
      <c r="J498" s="200"/>
      <c r="K498" s="200"/>
      <c r="L498" s="200"/>
      <c r="M498" s="200"/>
      <c r="N498" s="200"/>
      <c r="O498" s="200"/>
      <c r="P498" s="200"/>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c r="AS498" s="184"/>
      <c r="AT498" s="184"/>
      <c r="AU498" s="184"/>
      <c r="AV498" s="184"/>
      <c r="AW498" s="184"/>
      <c r="AX498" s="184"/>
      <c r="AY498" s="184"/>
      <c r="AZ498" s="184"/>
      <c r="BA498" s="184"/>
      <c r="BB498" s="184"/>
      <c r="BC498" s="184"/>
      <c r="BD498" s="184"/>
      <c r="BE498" s="184"/>
      <c r="BF498" s="184"/>
      <c r="BG498" s="184"/>
      <c r="BH498" s="184"/>
      <c r="BI498" s="184"/>
      <c r="BJ498" s="184"/>
      <c r="BK498" s="184"/>
      <c r="BL498" s="184"/>
      <c r="BM498" s="184"/>
      <c r="BN498" s="184"/>
      <c r="BO498" s="184"/>
      <c r="BP498" s="184"/>
      <c r="BQ498" s="184"/>
      <c r="BR498" s="184"/>
      <c r="BS498" s="184"/>
      <c r="BT498" s="184"/>
      <c r="BU498" s="184"/>
      <c r="BV498" s="184"/>
      <c r="BW498" s="184"/>
      <c r="BX498" s="184"/>
      <c r="BY498" s="184"/>
      <c r="BZ498" s="184"/>
      <c r="CA498" s="184"/>
      <c r="CB498" s="184"/>
      <c r="CC498" s="184"/>
      <c r="CD498" s="184"/>
      <c r="CE498" s="184"/>
      <c r="CF498" s="184"/>
      <c r="CG498" s="184"/>
      <c r="CH498" s="184"/>
      <c r="CI498" s="184"/>
      <c r="CJ498" s="184"/>
      <c r="CK498" s="184"/>
      <c r="CL498" s="184"/>
      <c r="CM498" s="184"/>
      <c r="CN498" s="184"/>
      <c r="CO498" s="184"/>
      <c r="CP498" s="184"/>
      <c r="CQ498" s="184"/>
      <c r="CR498" s="184"/>
      <c r="CS498" s="184"/>
      <c r="CT498" s="184"/>
      <c r="CU498" s="184"/>
      <c r="CV498" s="184"/>
      <c r="CW498" s="184"/>
      <c r="CX498" s="184"/>
      <c r="CY498" s="184"/>
      <c r="CZ498" s="184"/>
      <c r="DA498" s="184"/>
      <c r="DB498" s="184"/>
      <c r="DC498" s="184"/>
      <c r="DD498" s="184"/>
      <c r="DE498" s="184"/>
      <c r="DF498" s="184"/>
      <c r="DG498" s="184"/>
      <c r="DH498" s="184"/>
      <c r="DI498" s="184"/>
      <c r="DJ498" s="184"/>
      <c r="DK498" s="184"/>
      <c r="DL498" s="184"/>
      <c r="DM498" s="184"/>
      <c r="DN498" s="184"/>
      <c r="DO498" s="184"/>
      <c r="DP498" s="184"/>
      <c r="DQ498" s="184"/>
      <c r="DR498" s="184"/>
      <c r="DS498" s="184"/>
      <c r="DT498" s="184"/>
      <c r="DU498" s="184"/>
      <c r="DV498" s="184"/>
      <c r="DW498" s="184"/>
      <c r="DX498" s="184"/>
      <c r="DY498" s="184"/>
      <c r="DZ498" s="184"/>
      <c r="EA498" s="184"/>
      <c r="EB498" s="184"/>
      <c r="EC498" s="184"/>
    </row>
    <row r="499" spans="1:133" s="128" customFormat="1" ht="12.75">
      <c r="A499" s="158" t="s">
        <v>469</v>
      </c>
      <c r="B499" s="158"/>
      <c r="C499" s="188" t="s">
        <v>554</v>
      </c>
      <c r="D499" s="188"/>
      <c r="E499" s="188"/>
      <c r="F499" s="188"/>
      <c r="G499" s="188"/>
      <c r="H499" s="188"/>
      <c r="I499" s="188"/>
      <c r="J499" s="188"/>
      <c r="K499" s="188"/>
      <c r="L499" s="188"/>
      <c r="M499" s="188"/>
      <c r="N499" s="188"/>
      <c r="O499" s="188"/>
      <c r="P499" s="188"/>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c r="AS499" s="184"/>
      <c r="AT499" s="184"/>
      <c r="AU499" s="184"/>
      <c r="AV499" s="184"/>
      <c r="AW499" s="184"/>
      <c r="AX499" s="184"/>
      <c r="AY499" s="184"/>
      <c r="AZ499" s="184"/>
      <c r="BA499" s="184"/>
      <c r="BB499" s="184"/>
      <c r="BC499" s="184"/>
      <c r="BD499" s="184"/>
      <c r="BE499" s="184"/>
      <c r="BF499" s="184"/>
      <c r="BG499" s="184"/>
      <c r="BH499" s="184"/>
      <c r="BI499" s="184"/>
      <c r="BJ499" s="184"/>
      <c r="BK499" s="184"/>
      <c r="BL499" s="184"/>
      <c r="BM499" s="184"/>
      <c r="BN499" s="184"/>
      <c r="BO499" s="184"/>
      <c r="BP499" s="184"/>
      <c r="BQ499" s="184"/>
      <c r="BR499" s="184"/>
      <c r="BS499" s="184"/>
      <c r="BT499" s="184"/>
      <c r="BU499" s="184"/>
      <c r="BV499" s="184"/>
      <c r="BW499" s="184"/>
      <c r="BX499" s="184"/>
      <c r="BY499" s="184"/>
      <c r="BZ499" s="184"/>
      <c r="CA499" s="184"/>
      <c r="CB499" s="184"/>
      <c r="CC499" s="184"/>
      <c r="CD499" s="184"/>
      <c r="CE499" s="184"/>
      <c r="CF499" s="184"/>
      <c r="CG499" s="184"/>
      <c r="CH499" s="184"/>
      <c r="CI499" s="184"/>
      <c r="CJ499" s="184"/>
      <c r="CK499" s="184"/>
      <c r="CL499" s="184"/>
      <c r="CM499" s="184"/>
      <c r="CN499" s="184"/>
      <c r="CO499" s="184"/>
      <c r="CP499" s="184"/>
      <c r="CQ499" s="184"/>
      <c r="CR499" s="184"/>
      <c r="CS499" s="184"/>
      <c r="CT499" s="184"/>
      <c r="CU499" s="184"/>
      <c r="CV499" s="184"/>
      <c r="CW499" s="184"/>
      <c r="CX499" s="184"/>
      <c r="CY499" s="184"/>
      <c r="CZ499" s="184"/>
      <c r="DA499" s="184"/>
      <c r="DB499" s="184"/>
      <c r="DC499" s="184"/>
      <c r="DD499" s="184"/>
      <c r="DE499" s="184"/>
      <c r="DF499" s="184"/>
      <c r="DG499" s="184"/>
      <c r="DH499" s="184"/>
      <c r="DI499" s="184"/>
      <c r="DJ499" s="184"/>
      <c r="DK499" s="184"/>
      <c r="DL499" s="184"/>
      <c r="DM499" s="184"/>
      <c r="DN499" s="184"/>
      <c r="DO499" s="184"/>
      <c r="DP499" s="184"/>
      <c r="DQ499" s="184"/>
      <c r="DR499" s="184"/>
      <c r="DS499" s="184"/>
      <c r="DT499" s="184"/>
      <c r="DU499" s="184"/>
      <c r="DV499" s="184"/>
      <c r="DW499" s="184"/>
      <c r="DX499" s="184"/>
      <c r="DY499" s="184"/>
      <c r="DZ499" s="184"/>
      <c r="EA499" s="184"/>
      <c r="EB499" s="184"/>
      <c r="EC499" s="184"/>
    </row>
    <row r="500" spans="1:133" s="128" customFormat="1" ht="12.75">
      <c r="A500" s="158"/>
      <c r="B500" s="158"/>
      <c r="C500" s="188"/>
      <c r="D500" s="188"/>
      <c r="E500" s="188"/>
      <c r="F500" s="188"/>
      <c r="G500" s="188"/>
      <c r="H500" s="188"/>
      <c r="I500" s="188"/>
      <c r="J500" s="188"/>
      <c r="K500" s="188"/>
      <c r="L500" s="188"/>
      <c r="M500" s="188"/>
      <c r="N500" s="188"/>
      <c r="O500" s="188"/>
      <c r="P500" s="188"/>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c r="AS500" s="184"/>
      <c r="AT500" s="184"/>
      <c r="AU500" s="184"/>
      <c r="AV500" s="184"/>
      <c r="AW500" s="184"/>
      <c r="AX500" s="184"/>
      <c r="AY500" s="184"/>
      <c r="AZ500" s="184"/>
      <c r="BA500" s="184"/>
      <c r="BB500" s="184"/>
      <c r="BC500" s="184"/>
      <c r="BD500" s="184"/>
      <c r="BE500" s="184"/>
      <c r="BF500" s="184"/>
      <c r="BG500" s="184"/>
      <c r="BH500" s="184"/>
      <c r="BI500" s="184"/>
      <c r="BJ500" s="184"/>
      <c r="BK500" s="184"/>
      <c r="BL500" s="184"/>
      <c r="BM500" s="184"/>
      <c r="BN500" s="184"/>
      <c r="BO500" s="184"/>
      <c r="BP500" s="184"/>
      <c r="BQ500" s="184"/>
      <c r="BR500" s="184"/>
      <c r="BS500" s="184"/>
      <c r="BT500" s="184"/>
      <c r="BU500" s="184"/>
      <c r="BV500" s="184"/>
      <c r="BW500" s="184"/>
      <c r="BX500" s="184"/>
      <c r="BY500" s="184"/>
      <c r="BZ500" s="184"/>
      <c r="CA500" s="184"/>
      <c r="CB500" s="184"/>
      <c r="CC500" s="184"/>
      <c r="CD500" s="184"/>
      <c r="CE500" s="184"/>
      <c r="CF500" s="184"/>
      <c r="CG500" s="184"/>
      <c r="CH500" s="184"/>
      <c r="CI500" s="184"/>
      <c r="CJ500" s="184"/>
      <c r="CK500" s="184"/>
      <c r="CL500" s="184"/>
      <c r="CM500" s="184"/>
      <c r="CN500" s="184"/>
      <c r="CO500" s="184"/>
      <c r="CP500" s="184"/>
      <c r="CQ500" s="184"/>
      <c r="CR500" s="184"/>
      <c r="CS500" s="184"/>
      <c r="CT500" s="184"/>
      <c r="CU500" s="184"/>
      <c r="CV500" s="184"/>
      <c r="CW500" s="184"/>
      <c r="CX500" s="184"/>
      <c r="CY500" s="184"/>
      <c r="CZ500" s="184"/>
      <c r="DA500" s="184"/>
      <c r="DB500" s="184"/>
      <c r="DC500" s="184"/>
      <c r="DD500" s="184"/>
      <c r="DE500" s="184"/>
      <c r="DF500" s="184"/>
      <c r="DG500" s="184"/>
      <c r="DH500" s="184"/>
      <c r="DI500" s="184"/>
      <c r="DJ500" s="184"/>
      <c r="DK500" s="184"/>
      <c r="DL500" s="184"/>
      <c r="DM500" s="184"/>
      <c r="DN500" s="184"/>
      <c r="DO500" s="184"/>
      <c r="DP500" s="184"/>
      <c r="DQ500" s="184"/>
      <c r="DR500" s="184"/>
      <c r="DS500" s="184"/>
      <c r="DT500" s="184"/>
      <c r="DU500" s="184"/>
      <c r="DV500" s="184"/>
      <c r="DW500" s="184"/>
      <c r="DX500" s="184"/>
      <c r="DY500" s="184"/>
      <c r="DZ500" s="184"/>
      <c r="EA500" s="184"/>
      <c r="EB500" s="184"/>
      <c r="EC500" s="184"/>
    </row>
    <row r="501" spans="1:133" s="128" customFormat="1" ht="15">
      <c r="A501" s="160" t="s">
        <v>514</v>
      </c>
      <c r="B501" s="160"/>
      <c r="C501" s="160"/>
      <c r="D501" s="160"/>
      <c r="E501" s="160"/>
      <c r="F501" s="148">
        <v>98</v>
      </c>
      <c r="G501" s="149" t="s">
        <v>471</v>
      </c>
      <c r="H501" s="199"/>
      <c r="I501" s="199"/>
      <c r="J501" s="199"/>
      <c r="K501" s="199"/>
      <c r="L501" s="199"/>
      <c r="M501" s="199"/>
      <c r="N501" s="199"/>
      <c r="O501" s="199"/>
      <c r="P501" s="199"/>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c r="AS501" s="184"/>
      <c r="AT501" s="184"/>
      <c r="AU501" s="184"/>
      <c r="AV501" s="184"/>
      <c r="AW501" s="184"/>
      <c r="AX501" s="184"/>
      <c r="AY501" s="184"/>
      <c r="AZ501" s="184"/>
      <c r="BA501" s="184"/>
      <c r="BB501" s="184"/>
      <c r="BC501" s="184"/>
      <c r="BD501" s="184"/>
      <c r="BE501" s="184"/>
      <c r="BF501" s="184"/>
      <c r="BG501" s="184"/>
      <c r="BH501" s="184"/>
      <c r="BI501" s="184"/>
      <c r="BJ501" s="184"/>
      <c r="BK501" s="184"/>
      <c r="BL501" s="184"/>
      <c r="BM501" s="184"/>
      <c r="BN501" s="184"/>
      <c r="BO501" s="184"/>
      <c r="BP501" s="184"/>
      <c r="BQ501" s="184"/>
      <c r="BR501" s="184"/>
      <c r="BS501" s="184"/>
      <c r="BT501" s="184"/>
      <c r="BU501" s="184"/>
      <c r="BV501" s="184"/>
      <c r="BW501" s="184"/>
      <c r="BX501" s="184"/>
      <c r="BY501" s="184"/>
      <c r="BZ501" s="184"/>
      <c r="CA501" s="184"/>
      <c r="CB501" s="184"/>
      <c r="CC501" s="184"/>
      <c r="CD501" s="184"/>
      <c r="CE501" s="184"/>
      <c r="CF501" s="184"/>
      <c r="CG501" s="184"/>
      <c r="CH501" s="184"/>
      <c r="CI501" s="184"/>
      <c r="CJ501" s="184"/>
      <c r="CK501" s="184"/>
      <c r="CL501" s="184"/>
      <c r="CM501" s="184"/>
      <c r="CN501" s="184"/>
      <c r="CO501" s="184"/>
      <c r="CP501" s="184"/>
      <c r="CQ501" s="184"/>
      <c r="CR501" s="184"/>
      <c r="CS501" s="184"/>
      <c r="CT501" s="184"/>
      <c r="CU501" s="184"/>
      <c r="CV501" s="184"/>
      <c r="CW501" s="184"/>
      <c r="CX501" s="184"/>
      <c r="CY501" s="184"/>
      <c r="CZ501" s="184"/>
      <c r="DA501" s="184"/>
      <c r="DB501" s="184"/>
      <c r="DC501" s="184"/>
      <c r="DD501" s="184"/>
      <c r="DE501" s="184"/>
      <c r="DF501" s="184"/>
      <c r="DG501" s="184"/>
      <c r="DH501" s="184"/>
      <c r="DI501" s="184"/>
      <c r="DJ501" s="184"/>
      <c r="DK501" s="184"/>
      <c r="DL501" s="184"/>
      <c r="DM501" s="184"/>
      <c r="DN501" s="184"/>
      <c r="DO501" s="184"/>
      <c r="DP501" s="184"/>
      <c r="DQ501" s="184"/>
      <c r="DR501" s="184"/>
      <c r="DS501" s="184"/>
      <c r="DT501" s="184"/>
      <c r="DU501" s="184"/>
      <c r="DV501" s="184"/>
      <c r="DW501" s="184"/>
      <c r="DX501" s="184"/>
      <c r="DY501" s="184"/>
      <c r="DZ501" s="184"/>
      <c r="EA501" s="184"/>
      <c r="EB501" s="184"/>
      <c r="EC501" s="184"/>
    </row>
    <row r="502" spans="1:133" s="128" customFormat="1" ht="15">
      <c r="A502" s="160" t="s">
        <v>543</v>
      </c>
      <c r="B502" s="160"/>
      <c r="C502" s="160"/>
      <c r="D502" s="160"/>
      <c r="E502" s="160"/>
      <c r="F502" s="148">
        <v>1</v>
      </c>
      <c r="G502" s="149" t="s">
        <v>471</v>
      </c>
      <c r="H502" s="199"/>
      <c r="I502" s="199"/>
      <c r="J502" s="199"/>
      <c r="K502" s="199"/>
      <c r="L502" s="199"/>
      <c r="M502" s="199"/>
      <c r="N502" s="199"/>
      <c r="O502" s="199"/>
      <c r="P502" s="199"/>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c r="AS502" s="184"/>
      <c r="AT502" s="184"/>
      <c r="AU502" s="184"/>
      <c r="AV502" s="184"/>
      <c r="AW502" s="184"/>
      <c r="AX502" s="184"/>
      <c r="AY502" s="184"/>
      <c r="AZ502" s="184"/>
      <c r="BA502" s="184"/>
      <c r="BB502" s="184"/>
      <c r="BC502" s="184"/>
      <c r="BD502" s="184"/>
      <c r="BE502" s="184"/>
      <c r="BF502" s="184"/>
      <c r="BG502" s="184"/>
      <c r="BH502" s="184"/>
      <c r="BI502" s="184"/>
      <c r="BJ502" s="184"/>
      <c r="BK502" s="184"/>
      <c r="BL502" s="184"/>
      <c r="BM502" s="184"/>
      <c r="BN502" s="184"/>
      <c r="BO502" s="184"/>
      <c r="BP502" s="184"/>
      <c r="BQ502" s="184"/>
      <c r="BR502" s="184"/>
      <c r="BS502" s="184"/>
      <c r="BT502" s="184"/>
      <c r="BU502" s="184"/>
      <c r="BV502" s="184"/>
      <c r="BW502" s="184"/>
      <c r="BX502" s="184"/>
      <c r="BY502" s="184"/>
      <c r="BZ502" s="184"/>
      <c r="CA502" s="184"/>
      <c r="CB502" s="184"/>
      <c r="CC502" s="184"/>
      <c r="CD502" s="184"/>
      <c r="CE502" s="184"/>
      <c r="CF502" s="184"/>
      <c r="CG502" s="184"/>
      <c r="CH502" s="184"/>
      <c r="CI502" s="184"/>
      <c r="CJ502" s="184"/>
      <c r="CK502" s="184"/>
      <c r="CL502" s="184"/>
      <c r="CM502" s="184"/>
      <c r="CN502" s="184"/>
      <c r="CO502" s="184"/>
      <c r="CP502" s="184"/>
      <c r="CQ502" s="184"/>
      <c r="CR502" s="184"/>
      <c r="CS502" s="184"/>
      <c r="CT502" s="184"/>
      <c r="CU502" s="184"/>
      <c r="CV502" s="184"/>
      <c r="CW502" s="184"/>
      <c r="CX502" s="184"/>
      <c r="CY502" s="184"/>
      <c r="CZ502" s="184"/>
      <c r="DA502" s="184"/>
      <c r="DB502" s="184"/>
      <c r="DC502" s="184"/>
      <c r="DD502" s="184"/>
      <c r="DE502" s="184"/>
      <c r="DF502" s="184"/>
      <c r="DG502" s="184"/>
      <c r="DH502" s="184"/>
      <c r="DI502" s="184"/>
      <c r="DJ502" s="184"/>
      <c r="DK502" s="184"/>
      <c r="DL502" s="184"/>
      <c r="DM502" s="184"/>
      <c r="DN502" s="184"/>
      <c r="DO502" s="184"/>
      <c r="DP502" s="184"/>
      <c r="DQ502" s="184"/>
      <c r="DR502" s="184"/>
      <c r="DS502" s="184"/>
      <c r="DT502" s="184"/>
      <c r="DU502" s="184"/>
      <c r="DV502" s="184"/>
      <c r="DW502" s="184"/>
      <c r="DX502" s="184"/>
      <c r="DY502" s="184"/>
      <c r="DZ502" s="184"/>
      <c r="EA502" s="184"/>
      <c r="EB502" s="184"/>
      <c r="EC502" s="184"/>
    </row>
    <row r="503" spans="1:133" s="128" customFormat="1" ht="15">
      <c r="A503" s="160" t="s">
        <v>552</v>
      </c>
      <c r="B503" s="160"/>
      <c r="C503" s="160"/>
      <c r="D503" s="160"/>
      <c r="E503" s="160"/>
      <c r="F503" s="148">
        <v>4</v>
      </c>
      <c r="G503" s="149" t="s">
        <v>525</v>
      </c>
      <c r="H503" s="199"/>
      <c r="I503" s="199"/>
      <c r="J503" s="199"/>
      <c r="K503" s="199"/>
      <c r="L503" s="199"/>
      <c r="M503" s="199"/>
      <c r="N503" s="199"/>
      <c r="O503" s="199"/>
      <c r="P503" s="199"/>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c r="AS503" s="184"/>
      <c r="AT503" s="184"/>
      <c r="AU503" s="184"/>
      <c r="AV503" s="184"/>
      <c r="AW503" s="184"/>
      <c r="AX503" s="184"/>
      <c r="AY503" s="184"/>
      <c r="AZ503" s="184"/>
      <c r="BA503" s="184"/>
      <c r="BB503" s="184"/>
      <c r="BC503" s="184"/>
      <c r="BD503" s="184"/>
      <c r="BE503" s="184"/>
      <c r="BF503" s="184"/>
      <c r="BG503" s="184"/>
      <c r="BH503" s="184"/>
      <c r="BI503" s="184"/>
      <c r="BJ503" s="184"/>
      <c r="BK503" s="184"/>
      <c r="BL503" s="184"/>
      <c r="BM503" s="184"/>
      <c r="BN503" s="184"/>
      <c r="BO503" s="184"/>
      <c r="BP503" s="184"/>
      <c r="BQ503" s="184"/>
      <c r="BR503" s="184"/>
      <c r="BS503" s="184"/>
      <c r="BT503" s="184"/>
      <c r="BU503" s="184"/>
      <c r="BV503" s="184"/>
      <c r="BW503" s="184"/>
      <c r="BX503" s="184"/>
      <c r="BY503" s="184"/>
      <c r="BZ503" s="184"/>
      <c r="CA503" s="184"/>
      <c r="CB503" s="184"/>
      <c r="CC503" s="184"/>
      <c r="CD503" s="184"/>
      <c r="CE503" s="184"/>
      <c r="CF503" s="184"/>
      <c r="CG503" s="184"/>
      <c r="CH503" s="184"/>
      <c r="CI503" s="184"/>
      <c r="CJ503" s="184"/>
      <c r="CK503" s="184"/>
      <c r="CL503" s="184"/>
      <c r="CM503" s="184"/>
      <c r="CN503" s="184"/>
      <c r="CO503" s="184"/>
      <c r="CP503" s="184"/>
      <c r="CQ503" s="184"/>
      <c r="CR503" s="184"/>
      <c r="CS503" s="184"/>
      <c r="CT503" s="184"/>
      <c r="CU503" s="184"/>
      <c r="CV503" s="184"/>
      <c r="CW503" s="184"/>
      <c r="CX503" s="184"/>
      <c r="CY503" s="184"/>
      <c r="CZ503" s="184"/>
      <c r="DA503" s="184"/>
      <c r="DB503" s="184"/>
      <c r="DC503" s="184"/>
      <c r="DD503" s="184"/>
      <c r="DE503" s="184"/>
      <c r="DF503" s="184"/>
      <c r="DG503" s="184"/>
      <c r="DH503" s="184"/>
      <c r="DI503" s="184"/>
      <c r="DJ503" s="184"/>
      <c r="DK503" s="184"/>
      <c r="DL503" s="184"/>
      <c r="DM503" s="184"/>
      <c r="DN503" s="184"/>
      <c r="DO503" s="184"/>
      <c r="DP503" s="184"/>
      <c r="DQ503" s="184"/>
      <c r="DR503" s="184"/>
      <c r="DS503" s="184"/>
      <c r="DT503" s="184"/>
      <c r="DU503" s="184"/>
      <c r="DV503" s="184"/>
      <c r="DW503" s="184"/>
      <c r="DX503" s="184"/>
      <c r="DY503" s="184"/>
      <c r="DZ503" s="184"/>
      <c r="EA503" s="184"/>
      <c r="EB503" s="184"/>
      <c r="EC503" s="184"/>
    </row>
    <row r="504" spans="1:133" s="128" customFormat="1" ht="12.75">
      <c r="A504" s="165"/>
      <c r="B504" s="165"/>
      <c r="C504" s="165"/>
      <c r="D504" s="165"/>
      <c r="E504" s="165"/>
      <c r="F504" s="165"/>
      <c r="G504" s="165"/>
      <c r="H504" s="165"/>
      <c r="I504" s="165"/>
      <c r="J504" s="165"/>
      <c r="K504" s="165"/>
      <c r="L504" s="165"/>
      <c r="M504" s="165"/>
      <c r="N504" s="165"/>
      <c r="O504" s="165"/>
      <c r="P504" s="165"/>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c r="AS504" s="184"/>
      <c r="AT504" s="184"/>
      <c r="AU504" s="184"/>
      <c r="AV504" s="184"/>
      <c r="AW504" s="184"/>
      <c r="AX504" s="184"/>
      <c r="AY504" s="184"/>
      <c r="AZ504" s="184"/>
      <c r="BA504" s="184"/>
      <c r="BB504" s="184"/>
      <c r="BC504" s="184"/>
      <c r="BD504" s="184"/>
      <c r="BE504" s="184"/>
      <c r="BF504" s="184"/>
      <c r="BG504" s="184"/>
      <c r="BH504" s="184"/>
      <c r="BI504" s="184"/>
      <c r="BJ504" s="184"/>
      <c r="BK504" s="184"/>
      <c r="BL504" s="184"/>
      <c r="BM504" s="184"/>
      <c r="BN504" s="184"/>
      <c r="BO504" s="184"/>
      <c r="BP504" s="184"/>
      <c r="BQ504" s="184"/>
      <c r="BR504" s="184"/>
      <c r="BS504" s="184"/>
      <c r="BT504" s="184"/>
      <c r="BU504" s="184"/>
      <c r="BV504" s="184"/>
      <c r="BW504" s="184"/>
      <c r="BX504" s="184"/>
      <c r="BY504" s="184"/>
      <c r="BZ504" s="184"/>
      <c r="CA504" s="184"/>
      <c r="CB504" s="184"/>
      <c r="CC504" s="184"/>
      <c r="CD504" s="184"/>
      <c r="CE504" s="184"/>
      <c r="CF504" s="184"/>
      <c r="CG504" s="184"/>
      <c r="CH504" s="184"/>
      <c r="CI504" s="184"/>
      <c r="CJ504" s="184"/>
      <c r="CK504" s="184"/>
      <c r="CL504" s="184"/>
      <c r="CM504" s="184"/>
      <c r="CN504" s="184"/>
      <c r="CO504" s="184"/>
      <c r="CP504" s="184"/>
      <c r="CQ504" s="184"/>
      <c r="CR504" s="184"/>
      <c r="CS504" s="184"/>
      <c r="CT504" s="184"/>
      <c r="CU504" s="184"/>
      <c r="CV504" s="184"/>
      <c r="CW504" s="184"/>
      <c r="CX504" s="184"/>
      <c r="CY504" s="184"/>
      <c r="CZ504" s="184"/>
      <c r="DA504" s="184"/>
      <c r="DB504" s="184"/>
      <c r="DC504" s="184"/>
      <c r="DD504" s="184"/>
      <c r="DE504" s="184"/>
      <c r="DF504" s="184"/>
      <c r="DG504" s="184"/>
      <c r="DH504" s="184"/>
      <c r="DI504" s="184"/>
      <c r="DJ504" s="184"/>
      <c r="DK504" s="184"/>
      <c r="DL504" s="184"/>
      <c r="DM504" s="184"/>
      <c r="DN504" s="184"/>
      <c r="DO504" s="184"/>
      <c r="DP504" s="184"/>
      <c r="DQ504" s="184"/>
      <c r="DR504" s="184"/>
      <c r="DS504" s="184"/>
      <c r="DT504" s="184"/>
      <c r="DU504" s="184"/>
      <c r="DV504" s="184"/>
      <c r="DW504" s="184"/>
      <c r="DX504" s="184"/>
      <c r="DY504" s="184"/>
      <c r="DZ504" s="184"/>
      <c r="EA504" s="184"/>
      <c r="EB504" s="184"/>
      <c r="EC504" s="184"/>
    </row>
    <row r="505" spans="1:133" s="128" customFormat="1" ht="15">
      <c r="A505" s="206" t="s">
        <v>515</v>
      </c>
      <c r="B505" s="206"/>
      <c r="C505" s="206"/>
      <c r="D505" s="206"/>
      <c r="E505" s="206"/>
      <c r="F505" s="207">
        <f>F502*F501*F503</f>
        <v>392</v>
      </c>
      <c r="G505" s="208" t="s">
        <v>474</v>
      </c>
      <c r="H505" s="199"/>
      <c r="I505" s="199"/>
      <c r="J505" s="199"/>
      <c r="K505" s="199"/>
      <c r="L505" s="199"/>
      <c r="M505" s="199"/>
      <c r="N505" s="199"/>
      <c r="O505" s="199"/>
      <c r="P505" s="199"/>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c r="AS505" s="184"/>
      <c r="AT505" s="184"/>
      <c r="AU505" s="184"/>
      <c r="AV505" s="184"/>
      <c r="AW505" s="184"/>
      <c r="AX505" s="184"/>
      <c r="AY505" s="184"/>
      <c r="AZ505" s="184"/>
      <c r="BA505" s="184"/>
      <c r="BB505" s="184"/>
      <c r="BC505" s="184"/>
      <c r="BD505" s="184"/>
      <c r="BE505" s="184"/>
      <c r="BF505" s="184"/>
      <c r="BG505" s="184"/>
      <c r="BH505" s="184"/>
      <c r="BI505" s="184"/>
      <c r="BJ505" s="184"/>
      <c r="BK505" s="184"/>
      <c r="BL505" s="184"/>
      <c r="BM505" s="184"/>
      <c r="BN505" s="184"/>
      <c r="BO505" s="184"/>
      <c r="BP505" s="184"/>
      <c r="BQ505" s="184"/>
      <c r="BR505" s="184"/>
      <c r="BS505" s="184"/>
      <c r="BT505" s="184"/>
      <c r="BU505" s="184"/>
      <c r="BV505" s="184"/>
      <c r="BW505" s="184"/>
      <c r="BX505" s="184"/>
      <c r="BY505" s="184"/>
      <c r="BZ505" s="184"/>
      <c r="CA505" s="184"/>
      <c r="CB505" s="184"/>
      <c r="CC505" s="184"/>
      <c r="CD505" s="184"/>
      <c r="CE505" s="184"/>
      <c r="CF505" s="184"/>
      <c r="CG505" s="184"/>
      <c r="CH505" s="184"/>
      <c r="CI505" s="184"/>
      <c r="CJ505" s="184"/>
      <c r="CK505" s="184"/>
      <c r="CL505" s="184"/>
      <c r="CM505" s="184"/>
      <c r="CN505" s="184"/>
      <c r="CO505" s="184"/>
      <c r="CP505" s="184"/>
      <c r="CQ505" s="184"/>
      <c r="CR505" s="184"/>
      <c r="CS505" s="184"/>
      <c r="CT505" s="184"/>
      <c r="CU505" s="184"/>
      <c r="CV505" s="184"/>
      <c r="CW505" s="184"/>
      <c r="CX505" s="184"/>
      <c r="CY505" s="184"/>
      <c r="CZ505" s="184"/>
      <c r="DA505" s="184"/>
      <c r="DB505" s="184"/>
      <c r="DC505" s="184"/>
      <c r="DD505" s="184"/>
      <c r="DE505" s="184"/>
      <c r="DF505" s="184"/>
      <c r="DG505" s="184"/>
      <c r="DH505" s="184"/>
      <c r="DI505" s="184"/>
      <c r="DJ505" s="184"/>
      <c r="DK505" s="184"/>
      <c r="DL505" s="184"/>
      <c r="DM505" s="184"/>
      <c r="DN505" s="184"/>
      <c r="DO505" s="184"/>
      <c r="DP505" s="184"/>
      <c r="DQ505" s="184"/>
      <c r="DR505" s="184"/>
      <c r="DS505" s="184"/>
      <c r="DT505" s="184"/>
      <c r="DU505" s="184"/>
      <c r="DV505" s="184"/>
      <c r="DW505" s="184"/>
      <c r="DX505" s="184"/>
      <c r="DY505" s="184"/>
      <c r="DZ505" s="184"/>
      <c r="EA505" s="184"/>
      <c r="EB505" s="184"/>
      <c r="EC505" s="184"/>
    </row>
    <row r="506" spans="1:133" s="128" customFormat="1" ht="12.75">
      <c r="A506" s="165"/>
      <c r="B506" s="165"/>
      <c r="C506" s="165"/>
      <c r="D506" s="165"/>
      <c r="E506" s="165"/>
      <c r="F506" s="165"/>
      <c r="G506" s="165"/>
      <c r="H506" s="165"/>
      <c r="I506" s="165"/>
      <c r="J506" s="165"/>
      <c r="K506" s="165"/>
      <c r="L506" s="165"/>
      <c r="M506" s="165"/>
      <c r="N506" s="165"/>
      <c r="O506" s="165"/>
      <c r="P506" s="165"/>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c r="AS506" s="184"/>
      <c r="AT506" s="184"/>
      <c r="AU506" s="184"/>
      <c r="AV506" s="184"/>
      <c r="AW506" s="184"/>
      <c r="AX506" s="184"/>
      <c r="AY506" s="184"/>
      <c r="AZ506" s="184"/>
      <c r="BA506" s="184"/>
      <c r="BB506" s="184"/>
      <c r="BC506" s="184"/>
      <c r="BD506" s="184"/>
      <c r="BE506" s="184"/>
      <c r="BF506" s="184"/>
      <c r="BG506" s="184"/>
      <c r="BH506" s="184"/>
      <c r="BI506" s="184"/>
      <c r="BJ506" s="184"/>
      <c r="BK506" s="184"/>
      <c r="BL506" s="184"/>
      <c r="BM506" s="184"/>
      <c r="BN506" s="184"/>
      <c r="BO506" s="184"/>
      <c r="BP506" s="184"/>
      <c r="BQ506" s="184"/>
      <c r="BR506" s="184"/>
      <c r="BS506" s="184"/>
      <c r="BT506" s="184"/>
      <c r="BU506" s="184"/>
      <c r="BV506" s="184"/>
      <c r="BW506" s="184"/>
      <c r="BX506" s="184"/>
      <c r="BY506" s="184"/>
      <c r="BZ506" s="184"/>
      <c r="CA506" s="184"/>
      <c r="CB506" s="184"/>
      <c r="CC506" s="184"/>
      <c r="CD506" s="184"/>
      <c r="CE506" s="184"/>
      <c r="CF506" s="184"/>
      <c r="CG506" s="184"/>
      <c r="CH506" s="184"/>
      <c r="CI506" s="184"/>
      <c r="CJ506" s="184"/>
      <c r="CK506" s="184"/>
      <c r="CL506" s="184"/>
      <c r="CM506" s="184"/>
      <c r="CN506" s="184"/>
      <c r="CO506" s="184"/>
      <c r="CP506" s="184"/>
      <c r="CQ506" s="184"/>
      <c r="CR506" s="184"/>
      <c r="CS506" s="184"/>
      <c r="CT506" s="184"/>
      <c r="CU506" s="184"/>
      <c r="CV506" s="184"/>
      <c r="CW506" s="184"/>
      <c r="CX506" s="184"/>
      <c r="CY506" s="184"/>
      <c r="CZ506" s="184"/>
      <c r="DA506" s="184"/>
      <c r="DB506" s="184"/>
      <c r="DC506" s="184"/>
      <c r="DD506" s="184"/>
      <c r="DE506" s="184"/>
      <c r="DF506" s="184"/>
      <c r="DG506" s="184"/>
      <c r="DH506" s="184"/>
      <c r="DI506" s="184"/>
      <c r="DJ506" s="184"/>
      <c r="DK506" s="184"/>
      <c r="DL506" s="184"/>
      <c r="DM506" s="184"/>
      <c r="DN506" s="184"/>
      <c r="DO506" s="184"/>
      <c r="DP506" s="184"/>
      <c r="DQ506" s="184"/>
      <c r="DR506" s="184"/>
      <c r="DS506" s="184"/>
      <c r="DT506" s="184"/>
      <c r="DU506" s="184"/>
      <c r="DV506" s="184"/>
      <c r="DW506" s="184"/>
      <c r="DX506" s="184"/>
      <c r="DY506" s="184"/>
      <c r="DZ506" s="184"/>
      <c r="EA506" s="184"/>
      <c r="EB506" s="184"/>
      <c r="EC506" s="184"/>
    </row>
    <row r="507" spans="1:133" s="128" customFormat="1" ht="15.75">
      <c r="A507" s="151" t="s">
        <v>467</v>
      </c>
      <c r="B507" s="151"/>
      <c r="C507" s="152">
        <f>F505</f>
        <v>392</v>
      </c>
      <c r="D507" s="153" t="s">
        <v>474</v>
      </c>
      <c r="E507" s="154"/>
      <c r="F507" s="154"/>
      <c r="G507" s="154"/>
      <c r="H507" s="154"/>
      <c r="I507" s="154"/>
      <c r="J507" s="153"/>
      <c r="K507" s="152"/>
      <c r="L507" s="174"/>
      <c r="M507" s="175"/>
      <c r="N507" s="176"/>
      <c r="O507" s="176"/>
      <c r="P507" s="177"/>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c r="AS507" s="184"/>
      <c r="AT507" s="184"/>
      <c r="AU507" s="184"/>
      <c r="AV507" s="184"/>
      <c r="AW507" s="184"/>
      <c r="AX507" s="184"/>
      <c r="AY507" s="184"/>
      <c r="AZ507" s="184"/>
      <c r="BA507" s="184"/>
      <c r="BB507" s="184"/>
      <c r="BC507" s="184"/>
      <c r="BD507" s="184"/>
      <c r="BE507" s="184"/>
      <c r="BF507" s="184"/>
      <c r="BG507" s="184"/>
      <c r="BH507" s="184"/>
      <c r="BI507" s="184"/>
      <c r="BJ507" s="184"/>
      <c r="BK507" s="184"/>
      <c r="BL507" s="184"/>
      <c r="BM507" s="184"/>
      <c r="BN507" s="184"/>
      <c r="BO507" s="184"/>
      <c r="BP507" s="184"/>
      <c r="BQ507" s="184"/>
      <c r="BR507" s="184"/>
      <c r="BS507" s="184"/>
      <c r="BT507" s="184"/>
      <c r="BU507" s="184"/>
      <c r="BV507" s="184"/>
      <c r="BW507" s="184"/>
      <c r="BX507" s="184"/>
      <c r="BY507" s="184"/>
      <c r="BZ507" s="184"/>
      <c r="CA507" s="184"/>
      <c r="CB507" s="184"/>
      <c r="CC507" s="184"/>
      <c r="CD507" s="184"/>
      <c r="CE507" s="184"/>
      <c r="CF507" s="184"/>
      <c r="CG507" s="184"/>
      <c r="CH507" s="184"/>
      <c r="CI507" s="184"/>
      <c r="CJ507" s="184"/>
      <c r="CK507" s="184"/>
      <c r="CL507" s="184"/>
      <c r="CM507" s="184"/>
      <c r="CN507" s="184"/>
      <c r="CO507" s="184"/>
      <c r="CP507" s="184"/>
      <c r="CQ507" s="184"/>
      <c r="CR507" s="184"/>
      <c r="CS507" s="184"/>
      <c r="CT507" s="184"/>
      <c r="CU507" s="184"/>
      <c r="CV507" s="184"/>
      <c r="CW507" s="184"/>
      <c r="CX507" s="184"/>
      <c r="CY507" s="184"/>
      <c r="CZ507" s="184"/>
      <c r="DA507" s="184"/>
      <c r="DB507" s="184"/>
      <c r="DC507" s="184"/>
      <c r="DD507" s="184"/>
      <c r="DE507" s="184"/>
      <c r="DF507" s="184"/>
      <c r="DG507" s="184"/>
      <c r="DH507" s="184"/>
      <c r="DI507" s="184"/>
      <c r="DJ507" s="184"/>
      <c r="DK507" s="184"/>
      <c r="DL507" s="184"/>
      <c r="DM507" s="184"/>
      <c r="DN507" s="184"/>
      <c r="DO507" s="184"/>
      <c r="DP507" s="184"/>
      <c r="DQ507" s="184"/>
      <c r="DR507" s="184"/>
      <c r="DS507" s="184"/>
      <c r="DT507" s="184"/>
      <c r="DU507" s="184"/>
      <c r="DV507" s="184"/>
      <c r="DW507" s="184"/>
      <c r="DX507" s="184"/>
      <c r="DY507" s="184"/>
      <c r="DZ507" s="184"/>
      <c r="EA507" s="184"/>
      <c r="EB507" s="184"/>
      <c r="EC507" s="184"/>
    </row>
    <row r="508" spans="1:133" s="128" customFormat="1" ht="14.25" customHeight="1">
      <c r="A508" s="155"/>
      <c r="B508" s="214"/>
      <c r="C508" s="214"/>
      <c r="D508" s="214"/>
      <c r="E508" s="214"/>
      <c r="F508" s="214"/>
      <c r="G508" s="214"/>
      <c r="H508" s="214"/>
      <c r="I508" s="214"/>
      <c r="J508" s="214"/>
      <c r="K508" s="214"/>
      <c r="L508" s="214"/>
      <c r="M508" s="214"/>
      <c r="N508" s="214"/>
      <c r="O508" s="214"/>
      <c r="P508" s="216"/>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c r="AS508" s="184"/>
      <c r="AT508" s="184"/>
      <c r="AU508" s="184"/>
      <c r="AV508" s="184"/>
      <c r="AW508" s="184"/>
      <c r="AX508" s="184"/>
      <c r="AY508" s="184"/>
      <c r="AZ508" s="184"/>
      <c r="BA508" s="184"/>
      <c r="BB508" s="184"/>
      <c r="BC508" s="184"/>
      <c r="BD508" s="184"/>
      <c r="BE508" s="184"/>
      <c r="BF508" s="184"/>
      <c r="BG508" s="184"/>
      <c r="BH508" s="184"/>
      <c r="BI508" s="184"/>
      <c r="BJ508" s="184"/>
      <c r="BK508" s="184"/>
      <c r="BL508" s="184"/>
      <c r="BM508" s="184"/>
      <c r="BN508" s="184"/>
      <c r="BO508" s="184"/>
      <c r="BP508" s="184"/>
      <c r="BQ508" s="184"/>
      <c r="BR508" s="184"/>
      <c r="BS508" s="184"/>
      <c r="BT508" s="184"/>
      <c r="BU508" s="184"/>
      <c r="BV508" s="184"/>
      <c r="BW508" s="184"/>
      <c r="BX508" s="184"/>
      <c r="BY508" s="184"/>
      <c r="BZ508" s="184"/>
      <c r="CA508" s="184"/>
      <c r="CB508" s="184"/>
      <c r="CC508" s="184"/>
      <c r="CD508" s="184"/>
      <c r="CE508" s="184"/>
      <c r="CF508" s="184"/>
      <c r="CG508" s="184"/>
      <c r="CH508" s="184"/>
      <c r="CI508" s="184"/>
      <c r="CJ508" s="184"/>
      <c r="CK508" s="184"/>
      <c r="CL508" s="184"/>
      <c r="CM508" s="184"/>
      <c r="CN508" s="184"/>
      <c r="CO508" s="184"/>
      <c r="CP508" s="184"/>
      <c r="CQ508" s="184"/>
      <c r="CR508" s="184"/>
      <c r="CS508" s="184"/>
      <c r="CT508" s="184"/>
      <c r="CU508" s="184"/>
      <c r="CV508" s="184"/>
      <c r="CW508" s="184"/>
      <c r="CX508" s="184"/>
      <c r="CY508" s="184"/>
      <c r="CZ508" s="184"/>
      <c r="DA508" s="184"/>
      <c r="DB508" s="184"/>
      <c r="DC508" s="184"/>
      <c r="DD508" s="184"/>
      <c r="DE508" s="184"/>
      <c r="DF508" s="184"/>
      <c r="DG508" s="184"/>
      <c r="DH508" s="184"/>
      <c r="DI508" s="184"/>
      <c r="DJ508" s="184"/>
      <c r="DK508" s="184"/>
      <c r="DL508" s="184"/>
      <c r="DM508" s="184"/>
      <c r="DN508" s="184"/>
      <c r="DO508" s="184"/>
      <c r="DP508" s="184"/>
      <c r="DQ508" s="184"/>
      <c r="DR508" s="184"/>
      <c r="DS508" s="184"/>
      <c r="DT508" s="184"/>
      <c r="DU508" s="184"/>
      <c r="DV508" s="184"/>
      <c r="DW508" s="184"/>
      <c r="DX508" s="184"/>
      <c r="DY508" s="184"/>
      <c r="DZ508" s="184"/>
      <c r="EA508" s="184"/>
      <c r="EB508" s="184"/>
      <c r="EC508" s="184"/>
    </row>
    <row r="509" spans="1:133" s="128" customFormat="1" ht="22.5" customHeight="1">
      <c r="A509" s="142" t="s">
        <v>555</v>
      </c>
      <c r="B509" s="142"/>
      <c r="C509" s="200" t="s">
        <v>556</v>
      </c>
      <c r="D509" s="200"/>
      <c r="E509" s="200"/>
      <c r="F509" s="200"/>
      <c r="G509" s="200"/>
      <c r="H509" s="200"/>
      <c r="I509" s="200"/>
      <c r="J509" s="200"/>
      <c r="K509" s="200"/>
      <c r="L509" s="200"/>
      <c r="M509" s="200"/>
      <c r="N509" s="200"/>
      <c r="O509" s="200"/>
      <c r="P509" s="200"/>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c r="AS509" s="184"/>
      <c r="AT509" s="184"/>
      <c r="AU509" s="184"/>
      <c r="AV509" s="184"/>
      <c r="AW509" s="184"/>
      <c r="AX509" s="184"/>
      <c r="AY509" s="184"/>
      <c r="AZ509" s="184"/>
      <c r="BA509" s="184"/>
      <c r="BB509" s="184"/>
      <c r="BC509" s="184"/>
      <c r="BD509" s="184"/>
      <c r="BE509" s="184"/>
      <c r="BF509" s="184"/>
      <c r="BG509" s="184"/>
      <c r="BH509" s="184"/>
      <c r="BI509" s="184"/>
      <c r="BJ509" s="184"/>
      <c r="BK509" s="184"/>
      <c r="BL509" s="184"/>
      <c r="BM509" s="184"/>
      <c r="BN509" s="184"/>
      <c r="BO509" s="184"/>
      <c r="BP509" s="184"/>
      <c r="BQ509" s="184"/>
      <c r="BR509" s="184"/>
      <c r="BS509" s="184"/>
      <c r="BT509" s="184"/>
      <c r="BU509" s="184"/>
      <c r="BV509" s="184"/>
      <c r="BW509" s="184"/>
      <c r="BX509" s="184"/>
      <c r="BY509" s="184"/>
      <c r="BZ509" s="184"/>
      <c r="CA509" s="184"/>
      <c r="CB509" s="184"/>
      <c r="CC509" s="184"/>
      <c r="CD509" s="184"/>
      <c r="CE509" s="184"/>
      <c r="CF509" s="184"/>
      <c r="CG509" s="184"/>
      <c r="CH509" s="184"/>
      <c r="CI509" s="184"/>
      <c r="CJ509" s="184"/>
      <c r="CK509" s="184"/>
      <c r="CL509" s="184"/>
      <c r="CM509" s="184"/>
      <c r="CN509" s="184"/>
      <c r="CO509" s="184"/>
      <c r="CP509" s="184"/>
      <c r="CQ509" s="184"/>
      <c r="CR509" s="184"/>
      <c r="CS509" s="184"/>
      <c r="CT509" s="184"/>
      <c r="CU509" s="184"/>
      <c r="CV509" s="184"/>
      <c r="CW509" s="184"/>
      <c r="CX509" s="184"/>
      <c r="CY509" s="184"/>
      <c r="CZ509" s="184"/>
      <c r="DA509" s="184"/>
      <c r="DB509" s="184"/>
      <c r="DC509" s="184"/>
      <c r="DD509" s="184"/>
      <c r="DE509" s="184"/>
      <c r="DF509" s="184"/>
      <c r="DG509" s="184"/>
      <c r="DH509" s="184"/>
      <c r="DI509" s="184"/>
      <c r="DJ509" s="184"/>
      <c r="DK509" s="184"/>
      <c r="DL509" s="184"/>
      <c r="DM509" s="184"/>
      <c r="DN509" s="184"/>
      <c r="DO509" s="184"/>
      <c r="DP509" s="184"/>
      <c r="DQ509" s="184"/>
      <c r="DR509" s="184"/>
      <c r="DS509" s="184"/>
      <c r="DT509" s="184"/>
      <c r="DU509" s="184"/>
      <c r="DV509" s="184"/>
      <c r="DW509" s="184"/>
      <c r="DX509" s="184"/>
      <c r="DY509" s="184"/>
      <c r="DZ509" s="184"/>
      <c r="EA509" s="184"/>
      <c r="EB509" s="184"/>
      <c r="EC509" s="184"/>
    </row>
    <row r="510" spans="1:133" s="128" customFormat="1" ht="12.75">
      <c r="A510" s="142"/>
      <c r="B510" s="142"/>
      <c r="C510" s="200"/>
      <c r="D510" s="200"/>
      <c r="E510" s="200"/>
      <c r="F510" s="200"/>
      <c r="G510" s="200"/>
      <c r="H510" s="200"/>
      <c r="I510" s="200"/>
      <c r="J510" s="200"/>
      <c r="K510" s="200"/>
      <c r="L510" s="200"/>
      <c r="M510" s="200"/>
      <c r="N510" s="200"/>
      <c r="O510" s="200"/>
      <c r="P510" s="200"/>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c r="AS510" s="184"/>
      <c r="AT510" s="184"/>
      <c r="AU510" s="184"/>
      <c r="AV510" s="184"/>
      <c r="AW510" s="184"/>
      <c r="AX510" s="184"/>
      <c r="AY510" s="184"/>
      <c r="AZ510" s="184"/>
      <c r="BA510" s="184"/>
      <c r="BB510" s="184"/>
      <c r="BC510" s="184"/>
      <c r="BD510" s="184"/>
      <c r="BE510" s="184"/>
      <c r="BF510" s="184"/>
      <c r="BG510" s="184"/>
      <c r="BH510" s="184"/>
      <c r="BI510" s="184"/>
      <c r="BJ510" s="184"/>
      <c r="BK510" s="184"/>
      <c r="BL510" s="184"/>
      <c r="BM510" s="184"/>
      <c r="BN510" s="184"/>
      <c r="BO510" s="184"/>
      <c r="BP510" s="184"/>
      <c r="BQ510" s="184"/>
      <c r="BR510" s="184"/>
      <c r="BS510" s="184"/>
      <c r="BT510" s="184"/>
      <c r="BU510" s="184"/>
      <c r="BV510" s="184"/>
      <c r="BW510" s="184"/>
      <c r="BX510" s="184"/>
      <c r="BY510" s="184"/>
      <c r="BZ510" s="184"/>
      <c r="CA510" s="184"/>
      <c r="CB510" s="184"/>
      <c r="CC510" s="184"/>
      <c r="CD510" s="184"/>
      <c r="CE510" s="184"/>
      <c r="CF510" s="184"/>
      <c r="CG510" s="184"/>
      <c r="CH510" s="184"/>
      <c r="CI510" s="184"/>
      <c r="CJ510" s="184"/>
      <c r="CK510" s="184"/>
      <c r="CL510" s="184"/>
      <c r="CM510" s="184"/>
      <c r="CN510" s="184"/>
      <c r="CO510" s="184"/>
      <c r="CP510" s="184"/>
      <c r="CQ510" s="184"/>
      <c r="CR510" s="184"/>
      <c r="CS510" s="184"/>
      <c r="CT510" s="184"/>
      <c r="CU510" s="184"/>
      <c r="CV510" s="184"/>
      <c r="CW510" s="184"/>
      <c r="CX510" s="184"/>
      <c r="CY510" s="184"/>
      <c r="CZ510" s="184"/>
      <c r="DA510" s="184"/>
      <c r="DB510" s="184"/>
      <c r="DC510" s="184"/>
      <c r="DD510" s="184"/>
      <c r="DE510" s="184"/>
      <c r="DF510" s="184"/>
      <c r="DG510" s="184"/>
      <c r="DH510" s="184"/>
      <c r="DI510" s="184"/>
      <c r="DJ510" s="184"/>
      <c r="DK510" s="184"/>
      <c r="DL510" s="184"/>
      <c r="DM510" s="184"/>
      <c r="DN510" s="184"/>
      <c r="DO510" s="184"/>
      <c r="DP510" s="184"/>
      <c r="DQ510" s="184"/>
      <c r="DR510" s="184"/>
      <c r="DS510" s="184"/>
      <c r="DT510" s="184"/>
      <c r="DU510" s="184"/>
      <c r="DV510" s="184"/>
      <c r="DW510" s="184"/>
      <c r="DX510" s="184"/>
      <c r="DY510" s="184"/>
      <c r="DZ510" s="184"/>
      <c r="EA510" s="184"/>
      <c r="EB510" s="184"/>
      <c r="EC510" s="184"/>
    </row>
    <row r="511" spans="1:133" s="128" customFormat="1" ht="12.75">
      <c r="A511" s="158" t="s">
        <v>469</v>
      </c>
      <c r="B511" s="158"/>
      <c r="C511" s="188" t="s">
        <v>554</v>
      </c>
      <c r="D511" s="188"/>
      <c r="E511" s="188"/>
      <c r="F511" s="188"/>
      <c r="G511" s="188"/>
      <c r="H511" s="188"/>
      <c r="I511" s="188"/>
      <c r="J511" s="188"/>
      <c r="K511" s="188"/>
      <c r="L511" s="188"/>
      <c r="M511" s="188"/>
      <c r="N511" s="188"/>
      <c r="O511" s="188"/>
      <c r="P511" s="188"/>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c r="AS511" s="184"/>
      <c r="AT511" s="184"/>
      <c r="AU511" s="184"/>
      <c r="AV511" s="184"/>
      <c r="AW511" s="184"/>
      <c r="AX511" s="184"/>
      <c r="AY511" s="184"/>
      <c r="AZ511" s="184"/>
      <c r="BA511" s="184"/>
      <c r="BB511" s="184"/>
      <c r="BC511" s="184"/>
      <c r="BD511" s="184"/>
      <c r="BE511" s="184"/>
      <c r="BF511" s="184"/>
      <c r="BG511" s="184"/>
      <c r="BH511" s="184"/>
      <c r="BI511" s="184"/>
      <c r="BJ511" s="184"/>
      <c r="BK511" s="184"/>
      <c r="BL511" s="184"/>
      <c r="BM511" s="184"/>
      <c r="BN511" s="184"/>
      <c r="BO511" s="184"/>
      <c r="BP511" s="184"/>
      <c r="BQ511" s="184"/>
      <c r="BR511" s="184"/>
      <c r="BS511" s="184"/>
      <c r="BT511" s="184"/>
      <c r="BU511" s="184"/>
      <c r="BV511" s="184"/>
      <c r="BW511" s="184"/>
      <c r="BX511" s="184"/>
      <c r="BY511" s="184"/>
      <c r="BZ511" s="184"/>
      <c r="CA511" s="184"/>
      <c r="CB511" s="184"/>
      <c r="CC511" s="184"/>
      <c r="CD511" s="184"/>
      <c r="CE511" s="184"/>
      <c r="CF511" s="184"/>
      <c r="CG511" s="184"/>
      <c r="CH511" s="184"/>
      <c r="CI511" s="184"/>
      <c r="CJ511" s="184"/>
      <c r="CK511" s="184"/>
      <c r="CL511" s="184"/>
      <c r="CM511" s="184"/>
      <c r="CN511" s="184"/>
      <c r="CO511" s="184"/>
      <c r="CP511" s="184"/>
      <c r="CQ511" s="184"/>
      <c r="CR511" s="184"/>
      <c r="CS511" s="184"/>
      <c r="CT511" s="184"/>
      <c r="CU511" s="184"/>
      <c r="CV511" s="184"/>
      <c r="CW511" s="184"/>
      <c r="CX511" s="184"/>
      <c r="CY511" s="184"/>
      <c r="CZ511" s="184"/>
      <c r="DA511" s="184"/>
      <c r="DB511" s="184"/>
      <c r="DC511" s="184"/>
      <c r="DD511" s="184"/>
      <c r="DE511" s="184"/>
      <c r="DF511" s="184"/>
      <c r="DG511" s="184"/>
      <c r="DH511" s="184"/>
      <c r="DI511" s="184"/>
      <c r="DJ511" s="184"/>
      <c r="DK511" s="184"/>
      <c r="DL511" s="184"/>
      <c r="DM511" s="184"/>
      <c r="DN511" s="184"/>
      <c r="DO511" s="184"/>
      <c r="DP511" s="184"/>
      <c r="DQ511" s="184"/>
      <c r="DR511" s="184"/>
      <c r="DS511" s="184"/>
      <c r="DT511" s="184"/>
      <c r="DU511" s="184"/>
      <c r="DV511" s="184"/>
      <c r="DW511" s="184"/>
      <c r="DX511" s="184"/>
      <c r="DY511" s="184"/>
      <c r="DZ511" s="184"/>
      <c r="EA511" s="184"/>
      <c r="EB511" s="184"/>
      <c r="EC511" s="184"/>
    </row>
    <row r="512" spans="1:133" s="128" customFormat="1" ht="12.75">
      <c r="A512" s="158"/>
      <c r="B512" s="158"/>
      <c r="C512" s="188"/>
      <c r="D512" s="188"/>
      <c r="E512" s="188"/>
      <c r="F512" s="188"/>
      <c r="G512" s="188"/>
      <c r="H512" s="188"/>
      <c r="I512" s="188"/>
      <c r="J512" s="188"/>
      <c r="K512" s="188"/>
      <c r="L512" s="188"/>
      <c r="M512" s="188"/>
      <c r="N512" s="188"/>
      <c r="O512" s="188"/>
      <c r="P512" s="188"/>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c r="AS512" s="184"/>
      <c r="AT512" s="184"/>
      <c r="AU512" s="184"/>
      <c r="AV512" s="184"/>
      <c r="AW512" s="184"/>
      <c r="AX512" s="184"/>
      <c r="AY512" s="184"/>
      <c r="AZ512" s="184"/>
      <c r="BA512" s="184"/>
      <c r="BB512" s="184"/>
      <c r="BC512" s="184"/>
      <c r="BD512" s="184"/>
      <c r="BE512" s="184"/>
      <c r="BF512" s="184"/>
      <c r="BG512" s="184"/>
      <c r="BH512" s="184"/>
      <c r="BI512" s="184"/>
      <c r="BJ512" s="184"/>
      <c r="BK512" s="184"/>
      <c r="BL512" s="184"/>
      <c r="BM512" s="184"/>
      <c r="BN512" s="184"/>
      <c r="BO512" s="184"/>
      <c r="BP512" s="184"/>
      <c r="BQ512" s="184"/>
      <c r="BR512" s="184"/>
      <c r="BS512" s="184"/>
      <c r="BT512" s="184"/>
      <c r="BU512" s="184"/>
      <c r="BV512" s="184"/>
      <c r="BW512" s="184"/>
      <c r="BX512" s="184"/>
      <c r="BY512" s="184"/>
      <c r="BZ512" s="184"/>
      <c r="CA512" s="184"/>
      <c r="CB512" s="184"/>
      <c r="CC512" s="184"/>
      <c r="CD512" s="184"/>
      <c r="CE512" s="184"/>
      <c r="CF512" s="184"/>
      <c r="CG512" s="184"/>
      <c r="CH512" s="184"/>
      <c r="CI512" s="184"/>
      <c r="CJ512" s="184"/>
      <c r="CK512" s="184"/>
      <c r="CL512" s="184"/>
      <c r="CM512" s="184"/>
      <c r="CN512" s="184"/>
      <c r="CO512" s="184"/>
      <c r="CP512" s="184"/>
      <c r="CQ512" s="184"/>
      <c r="CR512" s="184"/>
      <c r="CS512" s="184"/>
      <c r="CT512" s="184"/>
      <c r="CU512" s="184"/>
      <c r="CV512" s="184"/>
      <c r="CW512" s="184"/>
      <c r="CX512" s="184"/>
      <c r="CY512" s="184"/>
      <c r="CZ512" s="184"/>
      <c r="DA512" s="184"/>
      <c r="DB512" s="184"/>
      <c r="DC512" s="184"/>
      <c r="DD512" s="184"/>
      <c r="DE512" s="184"/>
      <c r="DF512" s="184"/>
      <c r="DG512" s="184"/>
      <c r="DH512" s="184"/>
      <c r="DI512" s="184"/>
      <c r="DJ512" s="184"/>
      <c r="DK512" s="184"/>
      <c r="DL512" s="184"/>
      <c r="DM512" s="184"/>
      <c r="DN512" s="184"/>
      <c r="DO512" s="184"/>
      <c r="DP512" s="184"/>
      <c r="DQ512" s="184"/>
      <c r="DR512" s="184"/>
      <c r="DS512" s="184"/>
      <c r="DT512" s="184"/>
      <c r="DU512" s="184"/>
      <c r="DV512" s="184"/>
      <c r="DW512" s="184"/>
      <c r="DX512" s="184"/>
      <c r="DY512" s="184"/>
      <c r="DZ512" s="184"/>
      <c r="EA512" s="184"/>
      <c r="EB512" s="184"/>
      <c r="EC512" s="184"/>
    </row>
    <row r="513" spans="1:133" s="128" customFormat="1" ht="15">
      <c r="A513" s="160" t="s">
        <v>514</v>
      </c>
      <c r="B513" s="160"/>
      <c r="C513" s="160"/>
      <c r="D513" s="160"/>
      <c r="E513" s="160"/>
      <c r="F513" s="148">
        <v>98</v>
      </c>
      <c r="G513" s="149" t="s">
        <v>471</v>
      </c>
      <c r="H513" s="199"/>
      <c r="I513" s="199"/>
      <c r="J513" s="199"/>
      <c r="K513" s="199"/>
      <c r="L513" s="199"/>
      <c r="M513" s="199"/>
      <c r="N513" s="199"/>
      <c r="O513" s="199"/>
      <c r="P513" s="199"/>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c r="AS513" s="184"/>
      <c r="AT513" s="184"/>
      <c r="AU513" s="184"/>
      <c r="AV513" s="184"/>
      <c r="AW513" s="184"/>
      <c r="AX513" s="184"/>
      <c r="AY513" s="184"/>
      <c r="AZ513" s="184"/>
      <c r="BA513" s="184"/>
      <c r="BB513" s="184"/>
      <c r="BC513" s="184"/>
      <c r="BD513" s="184"/>
      <c r="BE513" s="184"/>
      <c r="BF513" s="184"/>
      <c r="BG513" s="184"/>
      <c r="BH513" s="184"/>
      <c r="BI513" s="184"/>
      <c r="BJ513" s="184"/>
      <c r="BK513" s="184"/>
      <c r="BL513" s="184"/>
      <c r="BM513" s="184"/>
      <c r="BN513" s="184"/>
      <c r="BO513" s="184"/>
      <c r="BP513" s="184"/>
      <c r="BQ513" s="184"/>
      <c r="BR513" s="184"/>
      <c r="BS513" s="184"/>
      <c r="BT513" s="184"/>
      <c r="BU513" s="184"/>
      <c r="BV513" s="184"/>
      <c r="BW513" s="184"/>
      <c r="BX513" s="184"/>
      <c r="BY513" s="184"/>
      <c r="BZ513" s="184"/>
      <c r="CA513" s="184"/>
      <c r="CB513" s="184"/>
      <c r="CC513" s="184"/>
      <c r="CD513" s="184"/>
      <c r="CE513" s="184"/>
      <c r="CF513" s="184"/>
      <c r="CG513" s="184"/>
      <c r="CH513" s="184"/>
      <c r="CI513" s="184"/>
      <c r="CJ513" s="184"/>
      <c r="CK513" s="184"/>
      <c r="CL513" s="184"/>
      <c r="CM513" s="184"/>
      <c r="CN513" s="184"/>
      <c r="CO513" s="184"/>
      <c r="CP513" s="184"/>
      <c r="CQ513" s="184"/>
      <c r="CR513" s="184"/>
      <c r="CS513" s="184"/>
      <c r="CT513" s="184"/>
      <c r="CU513" s="184"/>
      <c r="CV513" s="184"/>
      <c r="CW513" s="184"/>
      <c r="CX513" s="184"/>
      <c r="CY513" s="184"/>
      <c r="CZ513" s="184"/>
      <c r="DA513" s="184"/>
      <c r="DB513" s="184"/>
      <c r="DC513" s="184"/>
      <c r="DD513" s="184"/>
      <c r="DE513" s="184"/>
      <c r="DF513" s="184"/>
      <c r="DG513" s="184"/>
      <c r="DH513" s="184"/>
      <c r="DI513" s="184"/>
      <c r="DJ513" s="184"/>
      <c r="DK513" s="184"/>
      <c r="DL513" s="184"/>
      <c r="DM513" s="184"/>
      <c r="DN513" s="184"/>
      <c r="DO513" s="184"/>
      <c r="DP513" s="184"/>
      <c r="DQ513" s="184"/>
      <c r="DR513" s="184"/>
      <c r="DS513" s="184"/>
      <c r="DT513" s="184"/>
      <c r="DU513" s="184"/>
      <c r="DV513" s="184"/>
      <c r="DW513" s="184"/>
      <c r="DX513" s="184"/>
      <c r="DY513" s="184"/>
      <c r="DZ513" s="184"/>
      <c r="EA513" s="184"/>
      <c r="EB513" s="184"/>
      <c r="EC513" s="184"/>
    </row>
    <row r="514" spans="1:133" s="128" customFormat="1" ht="15">
      <c r="A514" s="160" t="s">
        <v>543</v>
      </c>
      <c r="B514" s="160"/>
      <c r="C514" s="160"/>
      <c r="D514" s="160"/>
      <c r="E514" s="160"/>
      <c r="F514" s="148">
        <v>1</v>
      </c>
      <c r="G514" s="149" t="s">
        <v>471</v>
      </c>
      <c r="H514" s="199"/>
      <c r="I514" s="199"/>
      <c r="J514" s="199"/>
      <c r="K514" s="199"/>
      <c r="L514" s="199"/>
      <c r="M514" s="199"/>
      <c r="N514" s="199"/>
      <c r="O514" s="199"/>
      <c r="P514" s="199"/>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c r="AS514" s="184"/>
      <c r="AT514" s="184"/>
      <c r="AU514" s="184"/>
      <c r="AV514" s="184"/>
      <c r="AW514" s="184"/>
      <c r="AX514" s="184"/>
      <c r="AY514" s="184"/>
      <c r="AZ514" s="184"/>
      <c r="BA514" s="184"/>
      <c r="BB514" s="184"/>
      <c r="BC514" s="184"/>
      <c r="BD514" s="184"/>
      <c r="BE514" s="184"/>
      <c r="BF514" s="184"/>
      <c r="BG514" s="184"/>
      <c r="BH514" s="184"/>
      <c r="BI514" s="184"/>
      <c r="BJ514" s="184"/>
      <c r="BK514" s="184"/>
      <c r="BL514" s="184"/>
      <c r="BM514" s="184"/>
      <c r="BN514" s="184"/>
      <c r="BO514" s="184"/>
      <c r="BP514" s="184"/>
      <c r="BQ514" s="184"/>
      <c r="BR514" s="184"/>
      <c r="BS514" s="184"/>
      <c r="BT514" s="184"/>
      <c r="BU514" s="184"/>
      <c r="BV514" s="184"/>
      <c r="BW514" s="184"/>
      <c r="BX514" s="184"/>
      <c r="BY514" s="184"/>
      <c r="BZ514" s="184"/>
      <c r="CA514" s="184"/>
      <c r="CB514" s="184"/>
      <c r="CC514" s="184"/>
      <c r="CD514" s="184"/>
      <c r="CE514" s="184"/>
      <c r="CF514" s="184"/>
      <c r="CG514" s="184"/>
      <c r="CH514" s="184"/>
      <c r="CI514" s="184"/>
      <c r="CJ514" s="184"/>
      <c r="CK514" s="184"/>
      <c r="CL514" s="184"/>
      <c r="CM514" s="184"/>
      <c r="CN514" s="184"/>
      <c r="CO514" s="184"/>
      <c r="CP514" s="184"/>
      <c r="CQ514" s="184"/>
      <c r="CR514" s="184"/>
      <c r="CS514" s="184"/>
      <c r="CT514" s="184"/>
      <c r="CU514" s="184"/>
      <c r="CV514" s="184"/>
      <c r="CW514" s="184"/>
      <c r="CX514" s="184"/>
      <c r="CY514" s="184"/>
      <c r="CZ514" s="184"/>
      <c r="DA514" s="184"/>
      <c r="DB514" s="184"/>
      <c r="DC514" s="184"/>
      <c r="DD514" s="184"/>
      <c r="DE514" s="184"/>
      <c r="DF514" s="184"/>
      <c r="DG514" s="184"/>
      <c r="DH514" s="184"/>
      <c r="DI514" s="184"/>
      <c r="DJ514" s="184"/>
      <c r="DK514" s="184"/>
      <c r="DL514" s="184"/>
      <c r="DM514" s="184"/>
      <c r="DN514" s="184"/>
      <c r="DO514" s="184"/>
      <c r="DP514" s="184"/>
      <c r="DQ514" s="184"/>
      <c r="DR514" s="184"/>
      <c r="DS514" s="184"/>
      <c r="DT514" s="184"/>
      <c r="DU514" s="184"/>
      <c r="DV514" s="184"/>
      <c r="DW514" s="184"/>
      <c r="DX514" s="184"/>
      <c r="DY514" s="184"/>
      <c r="DZ514" s="184"/>
      <c r="EA514" s="184"/>
      <c r="EB514" s="184"/>
      <c r="EC514" s="184"/>
    </row>
    <row r="515" spans="1:133" s="128" customFormat="1" ht="15">
      <c r="A515" s="160" t="s">
        <v>552</v>
      </c>
      <c r="B515" s="160"/>
      <c r="C515" s="160"/>
      <c r="D515" s="160"/>
      <c r="E515" s="160"/>
      <c r="F515" s="148">
        <v>4</v>
      </c>
      <c r="G515" s="149" t="s">
        <v>525</v>
      </c>
      <c r="H515" s="199"/>
      <c r="I515" s="199"/>
      <c r="J515" s="199"/>
      <c r="K515" s="199"/>
      <c r="L515" s="199"/>
      <c r="M515" s="199"/>
      <c r="N515" s="199"/>
      <c r="O515" s="199"/>
      <c r="P515" s="199"/>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c r="AS515" s="184"/>
      <c r="AT515" s="184"/>
      <c r="AU515" s="184"/>
      <c r="AV515" s="184"/>
      <c r="AW515" s="184"/>
      <c r="AX515" s="184"/>
      <c r="AY515" s="184"/>
      <c r="AZ515" s="184"/>
      <c r="BA515" s="184"/>
      <c r="BB515" s="184"/>
      <c r="BC515" s="184"/>
      <c r="BD515" s="184"/>
      <c r="BE515" s="184"/>
      <c r="BF515" s="184"/>
      <c r="BG515" s="184"/>
      <c r="BH515" s="184"/>
      <c r="BI515" s="184"/>
      <c r="BJ515" s="184"/>
      <c r="BK515" s="184"/>
      <c r="BL515" s="184"/>
      <c r="BM515" s="184"/>
      <c r="BN515" s="184"/>
      <c r="BO515" s="184"/>
      <c r="BP515" s="184"/>
      <c r="BQ515" s="184"/>
      <c r="BR515" s="184"/>
      <c r="BS515" s="184"/>
      <c r="BT515" s="184"/>
      <c r="BU515" s="184"/>
      <c r="BV515" s="184"/>
      <c r="BW515" s="184"/>
      <c r="BX515" s="184"/>
      <c r="BY515" s="184"/>
      <c r="BZ515" s="184"/>
      <c r="CA515" s="184"/>
      <c r="CB515" s="184"/>
      <c r="CC515" s="184"/>
      <c r="CD515" s="184"/>
      <c r="CE515" s="184"/>
      <c r="CF515" s="184"/>
      <c r="CG515" s="184"/>
      <c r="CH515" s="184"/>
      <c r="CI515" s="184"/>
      <c r="CJ515" s="184"/>
      <c r="CK515" s="184"/>
      <c r="CL515" s="184"/>
      <c r="CM515" s="184"/>
      <c r="CN515" s="184"/>
      <c r="CO515" s="184"/>
      <c r="CP515" s="184"/>
      <c r="CQ515" s="184"/>
      <c r="CR515" s="184"/>
      <c r="CS515" s="184"/>
      <c r="CT515" s="184"/>
      <c r="CU515" s="184"/>
      <c r="CV515" s="184"/>
      <c r="CW515" s="184"/>
      <c r="CX515" s="184"/>
      <c r="CY515" s="184"/>
      <c r="CZ515" s="184"/>
      <c r="DA515" s="184"/>
      <c r="DB515" s="184"/>
      <c r="DC515" s="184"/>
      <c r="DD515" s="184"/>
      <c r="DE515" s="184"/>
      <c r="DF515" s="184"/>
      <c r="DG515" s="184"/>
      <c r="DH515" s="184"/>
      <c r="DI515" s="184"/>
      <c r="DJ515" s="184"/>
      <c r="DK515" s="184"/>
      <c r="DL515" s="184"/>
      <c r="DM515" s="184"/>
      <c r="DN515" s="184"/>
      <c r="DO515" s="184"/>
      <c r="DP515" s="184"/>
      <c r="DQ515" s="184"/>
      <c r="DR515" s="184"/>
      <c r="DS515" s="184"/>
      <c r="DT515" s="184"/>
      <c r="DU515" s="184"/>
      <c r="DV515" s="184"/>
      <c r="DW515" s="184"/>
      <c r="DX515" s="184"/>
      <c r="DY515" s="184"/>
      <c r="DZ515" s="184"/>
      <c r="EA515" s="184"/>
      <c r="EB515" s="184"/>
      <c r="EC515" s="184"/>
    </row>
    <row r="516" spans="1:133" s="128" customFormat="1" ht="12.75">
      <c r="A516" s="165"/>
      <c r="B516" s="165"/>
      <c r="C516" s="165"/>
      <c r="D516" s="165"/>
      <c r="E516" s="165"/>
      <c r="F516" s="165"/>
      <c r="G516" s="165"/>
      <c r="H516" s="165"/>
      <c r="I516" s="165"/>
      <c r="J516" s="165"/>
      <c r="K516" s="165"/>
      <c r="L516" s="165"/>
      <c r="M516" s="165"/>
      <c r="N516" s="165"/>
      <c r="O516" s="165"/>
      <c r="P516" s="165"/>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c r="AS516" s="184"/>
      <c r="AT516" s="184"/>
      <c r="AU516" s="184"/>
      <c r="AV516" s="184"/>
      <c r="AW516" s="184"/>
      <c r="AX516" s="184"/>
      <c r="AY516" s="184"/>
      <c r="AZ516" s="184"/>
      <c r="BA516" s="184"/>
      <c r="BB516" s="184"/>
      <c r="BC516" s="184"/>
      <c r="BD516" s="184"/>
      <c r="BE516" s="184"/>
      <c r="BF516" s="184"/>
      <c r="BG516" s="184"/>
      <c r="BH516" s="184"/>
      <c r="BI516" s="184"/>
      <c r="BJ516" s="184"/>
      <c r="BK516" s="184"/>
      <c r="BL516" s="184"/>
      <c r="BM516" s="184"/>
      <c r="BN516" s="184"/>
      <c r="BO516" s="184"/>
      <c r="BP516" s="184"/>
      <c r="BQ516" s="184"/>
      <c r="BR516" s="184"/>
      <c r="BS516" s="184"/>
      <c r="BT516" s="184"/>
      <c r="BU516" s="184"/>
      <c r="BV516" s="184"/>
      <c r="BW516" s="184"/>
      <c r="BX516" s="184"/>
      <c r="BY516" s="184"/>
      <c r="BZ516" s="184"/>
      <c r="CA516" s="184"/>
      <c r="CB516" s="184"/>
      <c r="CC516" s="184"/>
      <c r="CD516" s="184"/>
      <c r="CE516" s="184"/>
      <c r="CF516" s="184"/>
      <c r="CG516" s="184"/>
      <c r="CH516" s="184"/>
      <c r="CI516" s="184"/>
      <c r="CJ516" s="184"/>
      <c r="CK516" s="184"/>
      <c r="CL516" s="184"/>
      <c r="CM516" s="184"/>
      <c r="CN516" s="184"/>
      <c r="CO516" s="184"/>
      <c r="CP516" s="184"/>
      <c r="CQ516" s="184"/>
      <c r="CR516" s="184"/>
      <c r="CS516" s="184"/>
      <c r="CT516" s="184"/>
      <c r="CU516" s="184"/>
      <c r="CV516" s="184"/>
      <c r="CW516" s="184"/>
      <c r="CX516" s="184"/>
      <c r="CY516" s="184"/>
      <c r="CZ516" s="184"/>
      <c r="DA516" s="184"/>
      <c r="DB516" s="184"/>
      <c r="DC516" s="184"/>
      <c r="DD516" s="184"/>
      <c r="DE516" s="184"/>
      <c r="DF516" s="184"/>
      <c r="DG516" s="184"/>
      <c r="DH516" s="184"/>
      <c r="DI516" s="184"/>
      <c r="DJ516" s="184"/>
      <c r="DK516" s="184"/>
      <c r="DL516" s="184"/>
      <c r="DM516" s="184"/>
      <c r="DN516" s="184"/>
      <c r="DO516" s="184"/>
      <c r="DP516" s="184"/>
      <c r="DQ516" s="184"/>
      <c r="DR516" s="184"/>
      <c r="DS516" s="184"/>
      <c r="DT516" s="184"/>
      <c r="DU516" s="184"/>
      <c r="DV516" s="184"/>
      <c r="DW516" s="184"/>
      <c r="DX516" s="184"/>
      <c r="DY516" s="184"/>
      <c r="DZ516" s="184"/>
      <c r="EA516" s="184"/>
      <c r="EB516" s="184"/>
      <c r="EC516" s="184"/>
    </row>
    <row r="517" spans="1:133" s="128" customFormat="1" ht="15">
      <c r="A517" s="206" t="s">
        <v>515</v>
      </c>
      <c r="B517" s="206"/>
      <c r="C517" s="206"/>
      <c r="D517" s="206"/>
      <c r="E517" s="206"/>
      <c r="F517" s="207">
        <f>F514*F513*F515</f>
        <v>392</v>
      </c>
      <c r="G517" s="208" t="s">
        <v>474</v>
      </c>
      <c r="H517" s="199"/>
      <c r="I517" s="199"/>
      <c r="J517" s="199"/>
      <c r="K517" s="199"/>
      <c r="L517" s="199"/>
      <c r="M517" s="199"/>
      <c r="N517" s="199"/>
      <c r="O517" s="199"/>
      <c r="P517" s="199"/>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c r="AS517" s="184"/>
      <c r="AT517" s="184"/>
      <c r="AU517" s="184"/>
      <c r="AV517" s="184"/>
      <c r="AW517" s="184"/>
      <c r="AX517" s="184"/>
      <c r="AY517" s="184"/>
      <c r="AZ517" s="184"/>
      <c r="BA517" s="184"/>
      <c r="BB517" s="184"/>
      <c r="BC517" s="184"/>
      <c r="BD517" s="184"/>
      <c r="BE517" s="184"/>
      <c r="BF517" s="184"/>
      <c r="BG517" s="184"/>
      <c r="BH517" s="184"/>
      <c r="BI517" s="184"/>
      <c r="BJ517" s="184"/>
      <c r="BK517" s="184"/>
      <c r="BL517" s="184"/>
      <c r="BM517" s="184"/>
      <c r="BN517" s="184"/>
      <c r="BO517" s="184"/>
      <c r="BP517" s="184"/>
      <c r="BQ517" s="184"/>
      <c r="BR517" s="184"/>
      <c r="BS517" s="184"/>
      <c r="BT517" s="184"/>
      <c r="BU517" s="184"/>
      <c r="BV517" s="184"/>
      <c r="BW517" s="184"/>
      <c r="BX517" s="184"/>
      <c r="BY517" s="184"/>
      <c r="BZ517" s="184"/>
      <c r="CA517" s="184"/>
      <c r="CB517" s="184"/>
      <c r="CC517" s="184"/>
      <c r="CD517" s="184"/>
      <c r="CE517" s="184"/>
      <c r="CF517" s="184"/>
      <c r="CG517" s="184"/>
      <c r="CH517" s="184"/>
      <c r="CI517" s="184"/>
      <c r="CJ517" s="184"/>
      <c r="CK517" s="184"/>
      <c r="CL517" s="184"/>
      <c r="CM517" s="184"/>
      <c r="CN517" s="184"/>
      <c r="CO517" s="184"/>
      <c r="CP517" s="184"/>
      <c r="CQ517" s="184"/>
      <c r="CR517" s="184"/>
      <c r="CS517" s="184"/>
      <c r="CT517" s="184"/>
      <c r="CU517" s="184"/>
      <c r="CV517" s="184"/>
      <c r="CW517" s="184"/>
      <c r="CX517" s="184"/>
      <c r="CY517" s="184"/>
      <c r="CZ517" s="184"/>
      <c r="DA517" s="184"/>
      <c r="DB517" s="184"/>
      <c r="DC517" s="184"/>
      <c r="DD517" s="184"/>
      <c r="DE517" s="184"/>
      <c r="DF517" s="184"/>
      <c r="DG517" s="184"/>
      <c r="DH517" s="184"/>
      <c r="DI517" s="184"/>
      <c r="DJ517" s="184"/>
      <c r="DK517" s="184"/>
      <c r="DL517" s="184"/>
      <c r="DM517" s="184"/>
      <c r="DN517" s="184"/>
      <c r="DO517" s="184"/>
      <c r="DP517" s="184"/>
      <c r="DQ517" s="184"/>
      <c r="DR517" s="184"/>
      <c r="DS517" s="184"/>
      <c r="DT517" s="184"/>
      <c r="DU517" s="184"/>
      <c r="DV517" s="184"/>
      <c r="DW517" s="184"/>
      <c r="DX517" s="184"/>
      <c r="DY517" s="184"/>
      <c r="DZ517" s="184"/>
      <c r="EA517" s="184"/>
      <c r="EB517" s="184"/>
      <c r="EC517" s="184"/>
    </row>
    <row r="518" spans="1:133" s="128" customFormat="1" ht="12.75">
      <c r="A518" s="165"/>
      <c r="B518" s="165"/>
      <c r="C518" s="165"/>
      <c r="D518" s="165"/>
      <c r="E518" s="165"/>
      <c r="F518" s="165"/>
      <c r="G518" s="165"/>
      <c r="H518" s="165"/>
      <c r="I518" s="165"/>
      <c r="J518" s="165"/>
      <c r="K518" s="165"/>
      <c r="L518" s="165"/>
      <c r="M518" s="165"/>
      <c r="N518" s="165"/>
      <c r="O518" s="165"/>
      <c r="P518" s="165"/>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c r="AS518" s="184"/>
      <c r="AT518" s="184"/>
      <c r="AU518" s="184"/>
      <c r="AV518" s="184"/>
      <c r="AW518" s="184"/>
      <c r="AX518" s="184"/>
      <c r="AY518" s="184"/>
      <c r="AZ518" s="184"/>
      <c r="BA518" s="184"/>
      <c r="BB518" s="184"/>
      <c r="BC518" s="184"/>
      <c r="BD518" s="184"/>
      <c r="BE518" s="184"/>
      <c r="BF518" s="184"/>
      <c r="BG518" s="184"/>
      <c r="BH518" s="184"/>
      <c r="BI518" s="184"/>
      <c r="BJ518" s="184"/>
      <c r="BK518" s="184"/>
      <c r="BL518" s="184"/>
      <c r="BM518" s="184"/>
      <c r="BN518" s="184"/>
      <c r="BO518" s="184"/>
      <c r="BP518" s="184"/>
      <c r="BQ518" s="184"/>
      <c r="BR518" s="184"/>
      <c r="BS518" s="184"/>
      <c r="BT518" s="184"/>
      <c r="BU518" s="184"/>
      <c r="BV518" s="184"/>
      <c r="BW518" s="184"/>
      <c r="BX518" s="184"/>
      <c r="BY518" s="184"/>
      <c r="BZ518" s="184"/>
      <c r="CA518" s="184"/>
      <c r="CB518" s="184"/>
      <c r="CC518" s="184"/>
      <c r="CD518" s="184"/>
      <c r="CE518" s="184"/>
      <c r="CF518" s="184"/>
      <c r="CG518" s="184"/>
      <c r="CH518" s="184"/>
      <c r="CI518" s="184"/>
      <c r="CJ518" s="184"/>
      <c r="CK518" s="184"/>
      <c r="CL518" s="184"/>
      <c r="CM518" s="184"/>
      <c r="CN518" s="184"/>
      <c r="CO518" s="184"/>
      <c r="CP518" s="184"/>
      <c r="CQ518" s="184"/>
      <c r="CR518" s="184"/>
      <c r="CS518" s="184"/>
      <c r="CT518" s="184"/>
      <c r="CU518" s="184"/>
      <c r="CV518" s="184"/>
      <c r="CW518" s="184"/>
      <c r="CX518" s="184"/>
      <c r="CY518" s="184"/>
      <c r="CZ518" s="184"/>
      <c r="DA518" s="184"/>
      <c r="DB518" s="184"/>
      <c r="DC518" s="184"/>
      <c r="DD518" s="184"/>
      <c r="DE518" s="184"/>
      <c r="DF518" s="184"/>
      <c r="DG518" s="184"/>
      <c r="DH518" s="184"/>
      <c r="DI518" s="184"/>
      <c r="DJ518" s="184"/>
      <c r="DK518" s="184"/>
      <c r="DL518" s="184"/>
      <c r="DM518" s="184"/>
      <c r="DN518" s="184"/>
      <c r="DO518" s="184"/>
      <c r="DP518" s="184"/>
      <c r="DQ518" s="184"/>
      <c r="DR518" s="184"/>
      <c r="DS518" s="184"/>
      <c r="DT518" s="184"/>
      <c r="DU518" s="184"/>
      <c r="DV518" s="184"/>
      <c r="DW518" s="184"/>
      <c r="DX518" s="184"/>
      <c r="DY518" s="184"/>
      <c r="DZ518" s="184"/>
      <c r="EA518" s="184"/>
      <c r="EB518" s="184"/>
      <c r="EC518" s="184"/>
    </row>
    <row r="519" spans="1:133" s="128" customFormat="1" ht="15.75">
      <c r="A519" s="151" t="s">
        <v>467</v>
      </c>
      <c r="B519" s="151"/>
      <c r="C519" s="152">
        <f>F517</f>
        <v>392</v>
      </c>
      <c r="D519" s="153" t="s">
        <v>474</v>
      </c>
      <c r="E519" s="154"/>
      <c r="F519" s="154"/>
      <c r="G519" s="154"/>
      <c r="H519" s="154"/>
      <c r="I519" s="154"/>
      <c r="J519" s="153"/>
      <c r="K519" s="152"/>
      <c r="L519" s="174"/>
      <c r="M519" s="175"/>
      <c r="N519" s="176"/>
      <c r="O519" s="176"/>
      <c r="P519" s="177"/>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c r="AS519" s="184"/>
      <c r="AT519" s="184"/>
      <c r="AU519" s="184"/>
      <c r="AV519" s="184"/>
      <c r="AW519" s="184"/>
      <c r="AX519" s="184"/>
      <c r="AY519" s="184"/>
      <c r="AZ519" s="184"/>
      <c r="BA519" s="184"/>
      <c r="BB519" s="184"/>
      <c r="BC519" s="184"/>
      <c r="BD519" s="184"/>
      <c r="BE519" s="184"/>
      <c r="BF519" s="184"/>
      <c r="BG519" s="184"/>
      <c r="BH519" s="184"/>
      <c r="BI519" s="184"/>
      <c r="BJ519" s="184"/>
      <c r="BK519" s="184"/>
      <c r="BL519" s="184"/>
      <c r="BM519" s="184"/>
      <c r="BN519" s="184"/>
      <c r="BO519" s="184"/>
      <c r="BP519" s="184"/>
      <c r="BQ519" s="184"/>
      <c r="BR519" s="184"/>
      <c r="BS519" s="184"/>
      <c r="BT519" s="184"/>
      <c r="BU519" s="184"/>
      <c r="BV519" s="184"/>
      <c r="BW519" s="184"/>
      <c r="BX519" s="184"/>
      <c r="BY519" s="184"/>
      <c r="BZ519" s="184"/>
      <c r="CA519" s="184"/>
      <c r="CB519" s="184"/>
      <c r="CC519" s="184"/>
      <c r="CD519" s="184"/>
      <c r="CE519" s="184"/>
      <c r="CF519" s="184"/>
      <c r="CG519" s="184"/>
      <c r="CH519" s="184"/>
      <c r="CI519" s="184"/>
      <c r="CJ519" s="184"/>
      <c r="CK519" s="184"/>
      <c r="CL519" s="184"/>
      <c r="CM519" s="184"/>
      <c r="CN519" s="184"/>
      <c r="CO519" s="184"/>
      <c r="CP519" s="184"/>
      <c r="CQ519" s="184"/>
      <c r="CR519" s="184"/>
      <c r="CS519" s="184"/>
      <c r="CT519" s="184"/>
      <c r="CU519" s="184"/>
      <c r="CV519" s="184"/>
      <c r="CW519" s="184"/>
      <c r="CX519" s="184"/>
      <c r="CY519" s="184"/>
      <c r="CZ519" s="184"/>
      <c r="DA519" s="184"/>
      <c r="DB519" s="184"/>
      <c r="DC519" s="184"/>
      <c r="DD519" s="184"/>
      <c r="DE519" s="184"/>
      <c r="DF519" s="184"/>
      <c r="DG519" s="184"/>
      <c r="DH519" s="184"/>
      <c r="DI519" s="184"/>
      <c r="DJ519" s="184"/>
      <c r="DK519" s="184"/>
      <c r="DL519" s="184"/>
      <c r="DM519" s="184"/>
      <c r="DN519" s="184"/>
      <c r="DO519" s="184"/>
      <c r="DP519" s="184"/>
      <c r="DQ519" s="184"/>
      <c r="DR519" s="184"/>
      <c r="DS519" s="184"/>
      <c r="DT519" s="184"/>
      <c r="DU519" s="184"/>
      <c r="DV519" s="184"/>
      <c r="DW519" s="184"/>
      <c r="DX519" s="184"/>
      <c r="DY519" s="184"/>
      <c r="DZ519" s="184"/>
      <c r="EA519" s="184"/>
      <c r="EB519" s="184"/>
      <c r="EC519" s="184"/>
    </row>
    <row r="520" spans="1:133" s="128" customFormat="1" ht="14.25" customHeight="1">
      <c r="A520" s="155"/>
      <c r="B520" s="214"/>
      <c r="C520" s="214"/>
      <c r="D520" s="214"/>
      <c r="E520" s="214"/>
      <c r="F520" s="214"/>
      <c r="G520" s="214"/>
      <c r="H520" s="214"/>
      <c r="I520" s="214"/>
      <c r="J520" s="214"/>
      <c r="K520" s="214"/>
      <c r="L520" s="214"/>
      <c r="M520" s="214"/>
      <c r="N520" s="214"/>
      <c r="O520" s="214"/>
      <c r="P520" s="216"/>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c r="AS520" s="184"/>
      <c r="AT520" s="184"/>
      <c r="AU520" s="184"/>
      <c r="AV520" s="184"/>
      <c r="AW520" s="184"/>
      <c r="AX520" s="184"/>
      <c r="AY520" s="184"/>
      <c r="AZ520" s="184"/>
      <c r="BA520" s="184"/>
      <c r="BB520" s="184"/>
      <c r="BC520" s="184"/>
      <c r="BD520" s="184"/>
      <c r="BE520" s="184"/>
      <c r="BF520" s="184"/>
      <c r="BG520" s="184"/>
      <c r="BH520" s="184"/>
      <c r="BI520" s="184"/>
      <c r="BJ520" s="184"/>
      <c r="BK520" s="184"/>
      <c r="BL520" s="184"/>
      <c r="BM520" s="184"/>
      <c r="BN520" s="184"/>
      <c r="BO520" s="184"/>
      <c r="BP520" s="184"/>
      <c r="BQ520" s="184"/>
      <c r="BR520" s="184"/>
      <c r="BS520" s="184"/>
      <c r="BT520" s="184"/>
      <c r="BU520" s="184"/>
      <c r="BV520" s="184"/>
      <c r="BW520" s="184"/>
      <c r="BX520" s="184"/>
      <c r="BY520" s="184"/>
      <c r="BZ520" s="184"/>
      <c r="CA520" s="184"/>
      <c r="CB520" s="184"/>
      <c r="CC520" s="184"/>
      <c r="CD520" s="184"/>
      <c r="CE520" s="184"/>
      <c r="CF520" s="184"/>
      <c r="CG520" s="184"/>
      <c r="CH520" s="184"/>
      <c r="CI520" s="184"/>
      <c r="CJ520" s="184"/>
      <c r="CK520" s="184"/>
      <c r="CL520" s="184"/>
      <c r="CM520" s="184"/>
      <c r="CN520" s="184"/>
      <c r="CO520" s="184"/>
      <c r="CP520" s="184"/>
      <c r="CQ520" s="184"/>
      <c r="CR520" s="184"/>
      <c r="CS520" s="184"/>
      <c r="CT520" s="184"/>
      <c r="CU520" s="184"/>
      <c r="CV520" s="184"/>
      <c r="CW520" s="184"/>
      <c r="CX520" s="184"/>
      <c r="CY520" s="184"/>
      <c r="CZ520" s="184"/>
      <c r="DA520" s="184"/>
      <c r="DB520" s="184"/>
      <c r="DC520" s="184"/>
      <c r="DD520" s="184"/>
      <c r="DE520" s="184"/>
      <c r="DF520" s="184"/>
      <c r="DG520" s="184"/>
      <c r="DH520" s="184"/>
      <c r="DI520" s="184"/>
      <c r="DJ520" s="184"/>
      <c r="DK520" s="184"/>
      <c r="DL520" s="184"/>
      <c r="DM520" s="184"/>
      <c r="DN520" s="184"/>
      <c r="DO520" s="184"/>
      <c r="DP520" s="184"/>
      <c r="DQ520" s="184"/>
      <c r="DR520" s="184"/>
      <c r="DS520" s="184"/>
      <c r="DT520" s="184"/>
      <c r="DU520" s="184"/>
      <c r="DV520" s="184"/>
      <c r="DW520" s="184"/>
      <c r="DX520" s="184"/>
      <c r="DY520" s="184"/>
      <c r="DZ520" s="184"/>
      <c r="EA520" s="184"/>
      <c r="EB520" s="184"/>
      <c r="EC520" s="184"/>
    </row>
    <row r="521" spans="1:133" s="128" customFormat="1" ht="12.75">
      <c r="A521" s="142" t="s">
        <v>557</v>
      </c>
      <c r="B521" s="142"/>
      <c r="C521" s="143" t="s">
        <v>520</v>
      </c>
      <c r="D521" s="143"/>
      <c r="E521" s="143"/>
      <c r="F521" s="143"/>
      <c r="G521" s="143"/>
      <c r="H521" s="143"/>
      <c r="I521" s="143"/>
      <c r="J521" s="143"/>
      <c r="K521" s="143"/>
      <c r="L521" s="143"/>
      <c r="M521" s="143"/>
      <c r="N521" s="143"/>
      <c r="O521" s="143"/>
      <c r="P521" s="143"/>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c r="AS521" s="184"/>
      <c r="AT521" s="184"/>
      <c r="AU521" s="184"/>
      <c r="AV521" s="184"/>
      <c r="AW521" s="184"/>
      <c r="AX521" s="184"/>
      <c r="AY521" s="184"/>
      <c r="AZ521" s="184"/>
      <c r="BA521" s="184"/>
      <c r="BB521" s="184"/>
      <c r="BC521" s="184"/>
      <c r="BD521" s="184"/>
      <c r="BE521" s="184"/>
      <c r="BF521" s="184"/>
      <c r="BG521" s="184"/>
      <c r="BH521" s="184"/>
      <c r="BI521" s="184"/>
      <c r="BJ521" s="184"/>
      <c r="BK521" s="184"/>
      <c r="BL521" s="184"/>
      <c r="BM521" s="184"/>
      <c r="BN521" s="184"/>
      <c r="BO521" s="184"/>
      <c r="BP521" s="184"/>
      <c r="BQ521" s="184"/>
      <c r="BR521" s="184"/>
      <c r="BS521" s="184"/>
      <c r="BT521" s="184"/>
      <c r="BU521" s="184"/>
      <c r="BV521" s="184"/>
      <c r="BW521" s="184"/>
      <c r="BX521" s="184"/>
      <c r="BY521" s="184"/>
      <c r="BZ521" s="184"/>
      <c r="CA521" s="184"/>
      <c r="CB521" s="184"/>
      <c r="CC521" s="184"/>
      <c r="CD521" s="184"/>
      <c r="CE521" s="184"/>
      <c r="CF521" s="184"/>
      <c r="CG521" s="184"/>
      <c r="CH521" s="184"/>
      <c r="CI521" s="184"/>
      <c r="CJ521" s="184"/>
      <c r="CK521" s="184"/>
      <c r="CL521" s="184"/>
      <c r="CM521" s="184"/>
      <c r="CN521" s="184"/>
      <c r="CO521" s="184"/>
      <c r="CP521" s="184"/>
      <c r="CQ521" s="184"/>
      <c r="CR521" s="184"/>
      <c r="CS521" s="184"/>
      <c r="CT521" s="184"/>
      <c r="CU521" s="184"/>
      <c r="CV521" s="184"/>
      <c r="CW521" s="184"/>
      <c r="CX521" s="184"/>
      <c r="CY521" s="184"/>
      <c r="CZ521" s="184"/>
      <c r="DA521" s="184"/>
      <c r="DB521" s="184"/>
      <c r="DC521" s="184"/>
      <c r="DD521" s="184"/>
      <c r="DE521" s="184"/>
      <c r="DF521" s="184"/>
      <c r="DG521" s="184"/>
      <c r="DH521" s="184"/>
      <c r="DI521" s="184"/>
      <c r="DJ521" s="184"/>
      <c r="DK521" s="184"/>
      <c r="DL521" s="184"/>
      <c r="DM521" s="184"/>
      <c r="DN521" s="184"/>
      <c r="DO521" s="184"/>
      <c r="DP521" s="184"/>
      <c r="DQ521" s="184"/>
      <c r="DR521" s="184"/>
      <c r="DS521" s="184"/>
      <c r="DT521" s="184"/>
      <c r="DU521" s="184"/>
      <c r="DV521" s="184"/>
      <c r="DW521" s="184"/>
      <c r="DX521" s="184"/>
      <c r="DY521" s="184"/>
      <c r="DZ521" s="184"/>
      <c r="EA521" s="184"/>
      <c r="EB521" s="184"/>
      <c r="EC521" s="184"/>
    </row>
    <row r="522" spans="1:133" s="128" customFormat="1" ht="12.75">
      <c r="A522" s="158" t="s">
        <v>469</v>
      </c>
      <c r="B522" s="158"/>
      <c r="C522" s="188" t="s">
        <v>558</v>
      </c>
      <c r="D522" s="188"/>
      <c r="E522" s="188"/>
      <c r="F522" s="188"/>
      <c r="G522" s="188"/>
      <c r="H522" s="188"/>
      <c r="I522" s="188"/>
      <c r="J522" s="188"/>
      <c r="K522" s="188"/>
      <c r="L522" s="188"/>
      <c r="M522" s="188"/>
      <c r="N522" s="188"/>
      <c r="O522" s="188"/>
      <c r="P522" s="188"/>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c r="AS522" s="184"/>
      <c r="AT522" s="184"/>
      <c r="AU522" s="184"/>
      <c r="AV522" s="184"/>
      <c r="AW522" s="184"/>
      <c r="AX522" s="184"/>
      <c r="AY522" s="184"/>
      <c r="AZ522" s="184"/>
      <c r="BA522" s="184"/>
      <c r="BB522" s="184"/>
      <c r="BC522" s="184"/>
      <c r="BD522" s="184"/>
      <c r="BE522" s="184"/>
      <c r="BF522" s="184"/>
      <c r="BG522" s="184"/>
      <c r="BH522" s="184"/>
      <c r="BI522" s="184"/>
      <c r="BJ522" s="184"/>
      <c r="BK522" s="184"/>
      <c r="BL522" s="184"/>
      <c r="BM522" s="184"/>
      <c r="BN522" s="184"/>
      <c r="BO522" s="184"/>
      <c r="BP522" s="184"/>
      <c r="BQ522" s="184"/>
      <c r="BR522" s="184"/>
      <c r="BS522" s="184"/>
      <c r="BT522" s="184"/>
      <c r="BU522" s="184"/>
      <c r="BV522" s="184"/>
      <c r="BW522" s="184"/>
      <c r="BX522" s="184"/>
      <c r="BY522" s="184"/>
      <c r="BZ522" s="184"/>
      <c r="CA522" s="184"/>
      <c r="CB522" s="184"/>
      <c r="CC522" s="184"/>
      <c r="CD522" s="184"/>
      <c r="CE522" s="184"/>
      <c r="CF522" s="184"/>
      <c r="CG522" s="184"/>
      <c r="CH522" s="184"/>
      <c r="CI522" s="184"/>
      <c r="CJ522" s="184"/>
      <c r="CK522" s="184"/>
      <c r="CL522" s="184"/>
      <c r="CM522" s="184"/>
      <c r="CN522" s="184"/>
      <c r="CO522" s="184"/>
      <c r="CP522" s="184"/>
      <c r="CQ522" s="184"/>
      <c r="CR522" s="184"/>
      <c r="CS522" s="184"/>
      <c r="CT522" s="184"/>
      <c r="CU522" s="184"/>
      <c r="CV522" s="184"/>
      <c r="CW522" s="184"/>
      <c r="CX522" s="184"/>
      <c r="CY522" s="184"/>
      <c r="CZ522" s="184"/>
      <c r="DA522" s="184"/>
      <c r="DB522" s="184"/>
      <c r="DC522" s="184"/>
      <c r="DD522" s="184"/>
      <c r="DE522" s="184"/>
      <c r="DF522" s="184"/>
      <c r="DG522" s="184"/>
      <c r="DH522" s="184"/>
      <c r="DI522" s="184"/>
      <c r="DJ522" s="184"/>
      <c r="DK522" s="184"/>
      <c r="DL522" s="184"/>
      <c r="DM522" s="184"/>
      <c r="DN522" s="184"/>
      <c r="DO522" s="184"/>
      <c r="DP522" s="184"/>
      <c r="DQ522" s="184"/>
      <c r="DR522" s="184"/>
      <c r="DS522" s="184"/>
      <c r="DT522" s="184"/>
      <c r="DU522" s="184"/>
      <c r="DV522" s="184"/>
      <c r="DW522" s="184"/>
      <c r="DX522" s="184"/>
      <c r="DY522" s="184"/>
      <c r="DZ522" s="184"/>
      <c r="EA522" s="184"/>
      <c r="EB522" s="184"/>
      <c r="EC522" s="184"/>
    </row>
    <row r="523" spans="1:133" s="128" customFormat="1" ht="12.75">
      <c r="A523" s="158"/>
      <c r="B523" s="158"/>
      <c r="C523" s="188"/>
      <c r="D523" s="188"/>
      <c r="E523" s="188"/>
      <c r="F523" s="188"/>
      <c r="G523" s="188"/>
      <c r="H523" s="188"/>
      <c r="I523" s="188"/>
      <c r="J523" s="188"/>
      <c r="K523" s="188"/>
      <c r="L523" s="188"/>
      <c r="M523" s="188"/>
      <c r="N523" s="188"/>
      <c r="O523" s="188"/>
      <c r="P523" s="188"/>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c r="AS523" s="184"/>
      <c r="AT523" s="184"/>
      <c r="AU523" s="184"/>
      <c r="AV523" s="184"/>
      <c r="AW523" s="184"/>
      <c r="AX523" s="184"/>
      <c r="AY523" s="184"/>
      <c r="AZ523" s="184"/>
      <c r="BA523" s="184"/>
      <c r="BB523" s="184"/>
      <c r="BC523" s="184"/>
      <c r="BD523" s="184"/>
      <c r="BE523" s="184"/>
      <c r="BF523" s="184"/>
      <c r="BG523" s="184"/>
      <c r="BH523" s="184"/>
      <c r="BI523" s="184"/>
      <c r="BJ523" s="184"/>
      <c r="BK523" s="184"/>
      <c r="BL523" s="184"/>
      <c r="BM523" s="184"/>
      <c r="BN523" s="184"/>
      <c r="BO523" s="184"/>
      <c r="BP523" s="184"/>
      <c r="BQ523" s="184"/>
      <c r="BR523" s="184"/>
      <c r="BS523" s="184"/>
      <c r="BT523" s="184"/>
      <c r="BU523" s="184"/>
      <c r="BV523" s="184"/>
      <c r="BW523" s="184"/>
      <c r="BX523" s="184"/>
      <c r="BY523" s="184"/>
      <c r="BZ523" s="184"/>
      <c r="CA523" s="184"/>
      <c r="CB523" s="184"/>
      <c r="CC523" s="184"/>
      <c r="CD523" s="184"/>
      <c r="CE523" s="184"/>
      <c r="CF523" s="184"/>
      <c r="CG523" s="184"/>
      <c r="CH523" s="184"/>
      <c r="CI523" s="184"/>
      <c r="CJ523" s="184"/>
      <c r="CK523" s="184"/>
      <c r="CL523" s="184"/>
      <c r="CM523" s="184"/>
      <c r="CN523" s="184"/>
      <c r="CO523" s="184"/>
      <c r="CP523" s="184"/>
      <c r="CQ523" s="184"/>
      <c r="CR523" s="184"/>
      <c r="CS523" s="184"/>
      <c r="CT523" s="184"/>
      <c r="CU523" s="184"/>
      <c r="CV523" s="184"/>
      <c r="CW523" s="184"/>
      <c r="CX523" s="184"/>
      <c r="CY523" s="184"/>
      <c r="CZ523" s="184"/>
      <c r="DA523" s="184"/>
      <c r="DB523" s="184"/>
      <c r="DC523" s="184"/>
      <c r="DD523" s="184"/>
      <c r="DE523" s="184"/>
      <c r="DF523" s="184"/>
      <c r="DG523" s="184"/>
      <c r="DH523" s="184"/>
      <c r="DI523" s="184"/>
      <c r="DJ523" s="184"/>
      <c r="DK523" s="184"/>
      <c r="DL523" s="184"/>
      <c r="DM523" s="184"/>
      <c r="DN523" s="184"/>
      <c r="DO523" s="184"/>
      <c r="DP523" s="184"/>
      <c r="DQ523" s="184"/>
      <c r="DR523" s="184"/>
      <c r="DS523" s="184"/>
      <c r="DT523" s="184"/>
      <c r="DU523" s="184"/>
      <c r="DV523" s="184"/>
      <c r="DW523" s="184"/>
      <c r="DX523" s="184"/>
      <c r="DY523" s="184"/>
      <c r="DZ523" s="184"/>
      <c r="EA523" s="184"/>
      <c r="EB523" s="184"/>
      <c r="EC523" s="184"/>
    </row>
    <row r="524" spans="1:133" s="128" customFormat="1" ht="15">
      <c r="A524" s="217" t="s">
        <v>559</v>
      </c>
      <c r="B524" s="217"/>
      <c r="C524" s="217"/>
      <c r="D524" s="217"/>
      <c r="E524" s="217"/>
      <c r="F524" s="148"/>
      <c r="G524" s="149"/>
      <c r="H524" s="199"/>
      <c r="I524" s="199"/>
      <c r="J524" s="199"/>
      <c r="K524" s="199"/>
      <c r="L524" s="199"/>
      <c r="M524" s="199"/>
      <c r="N524" s="199"/>
      <c r="O524" s="199"/>
      <c r="P524" s="199"/>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c r="AS524" s="184"/>
      <c r="AT524" s="184"/>
      <c r="AU524" s="184"/>
      <c r="AV524" s="184"/>
      <c r="AW524" s="184"/>
      <c r="AX524" s="184"/>
      <c r="AY524" s="184"/>
      <c r="AZ524" s="184"/>
      <c r="BA524" s="184"/>
      <c r="BB524" s="184"/>
      <c r="BC524" s="184"/>
      <c r="BD524" s="184"/>
      <c r="BE524" s="184"/>
      <c r="BF524" s="184"/>
      <c r="BG524" s="184"/>
      <c r="BH524" s="184"/>
      <c r="BI524" s="184"/>
      <c r="BJ524" s="184"/>
      <c r="BK524" s="184"/>
      <c r="BL524" s="184"/>
      <c r="BM524" s="184"/>
      <c r="BN524" s="184"/>
      <c r="BO524" s="184"/>
      <c r="BP524" s="184"/>
      <c r="BQ524" s="184"/>
      <c r="BR524" s="184"/>
      <c r="BS524" s="184"/>
      <c r="BT524" s="184"/>
      <c r="BU524" s="184"/>
      <c r="BV524" s="184"/>
      <c r="BW524" s="184"/>
      <c r="BX524" s="184"/>
      <c r="BY524" s="184"/>
      <c r="BZ524" s="184"/>
      <c r="CA524" s="184"/>
      <c r="CB524" s="184"/>
      <c r="CC524" s="184"/>
      <c r="CD524" s="184"/>
      <c r="CE524" s="184"/>
      <c r="CF524" s="184"/>
      <c r="CG524" s="184"/>
      <c r="CH524" s="184"/>
      <c r="CI524" s="184"/>
      <c r="CJ524" s="184"/>
      <c r="CK524" s="184"/>
      <c r="CL524" s="184"/>
      <c r="CM524" s="184"/>
      <c r="CN524" s="184"/>
      <c r="CO524" s="184"/>
      <c r="CP524" s="184"/>
      <c r="CQ524" s="184"/>
      <c r="CR524" s="184"/>
      <c r="CS524" s="184"/>
      <c r="CT524" s="184"/>
      <c r="CU524" s="184"/>
      <c r="CV524" s="184"/>
      <c r="CW524" s="184"/>
      <c r="CX524" s="184"/>
      <c r="CY524" s="184"/>
      <c r="CZ524" s="184"/>
      <c r="DA524" s="184"/>
      <c r="DB524" s="184"/>
      <c r="DC524" s="184"/>
      <c r="DD524" s="184"/>
      <c r="DE524" s="184"/>
      <c r="DF524" s="184"/>
      <c r="DG524" s="184"/>
      <c r="DH524" s="184"/>
      <c r="DI524" s="184"/>
      <c r="DJ524" s="184"/>
      <c r="DK524" s="184"/>
      <c r="DL524" s="184"/>
      <c r="DM524" s="184"/>
      <c r="DN524" s="184"/>
      <c r="DO524" s="184"/>
      <c r="DP524" s="184"/>
      <c r="DQ524" s="184"/>
      <c r="DR524" s="184"/>
      <c r="DS524" s="184"/>
      <c r="DT524" s="184"/>
      <c r="DU524" s="184"/>
      <c r="DV524" s="184"/>
      <c r="DW524" s="184"/>
      <c r="DX524" s="184"/>
      <c r="DY524" s="184"/>
      <c r="DZ524" s="184"/>
      <c r="EA524" s="184"/>
      <c r="EB524" s="184"/>
      <c r="EC524" s="184"/>
    </row>
    <row r="525" spans="1:133" s="128" customFormat="1" ht="15">
      <c r="A525" s="160" t="s">
        <v>560</v>
      </c>
      <c r="B525" s="160"/>
      <c r="C525" s="160"/>
      <c r="D525" s="160"/>
      <c r="E525" s="160"/>
      <c r="F525" s="148">
        <v>1</v>
      </c>
      <c r="G525" s="149" t="s">
        <v>471</v>
      </c>
      <c r="H525" s="199"/>
      <c r="I525" s="199"/>
      <c r="J525" s="199"/>
      <c r="K525" s="199"/>
      <c r="L525" s="199"/>
      <c r="M525" s="199"/>
      <c r="N525" s="199"/>
      <c r="O525" s="199"/>
      <c r="P525" s="199"/>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c r="AS525" s="184"/>
      <c r="AT525" s="184"/>
      <c r="AU525" s="184"/>
      <c r="AV525" s="184"/>
      <c r="AW525" s="184"/>
      <c r="AX525" s="184"/>
      <c r="AY525" s="184"/>
      <c r="AZ525" s="184"/>
      <c r="BA525" s="184"/>
      <c r="BB525" s="184"/>
      <c r="BC525" s="184"/>
      <c r="BD525" s="184"/>
      <c r="BE525" s="184"/>
      <c r="BF525" s="184"/>
      <c r="BG525" s="184"/>
      <c r="BH525" s="184"/>
      <c r="BI525" s="184"/>
      <c r="BJ525" s="184"/>
      <c r="BK525" s="184"/>
      <c r="BL525" s="184"/>
      <c r="BM525" s="184"/>
      <c r="BN525" s="184"/>
      <c r="BO525" s="184"/>
      <c r="BP525" s="184"/>
      <c r="BQ525" s="184"/>
      <c r="BR525" s="184"/>
      <c r="BS525" s="184"/>
      <c r="BT525" s="184"/>
      <c r="BU525" s="184"/>
      <c r="BV525" s="184"/>
      <c r="BW525" s="184"/>
      <c r="BX525" s="184"/>
      <c r="BY525" s="184"/>
      <c r="BZ525" s="184"/>
      <c r="CA525" s="184"/>
      <c r="CB525" s="184"/>
      <c r="CC525" s="184"/>
      <c r="CD525" s="184"/>
      <c r="CE525" s="184"/>
      <c r="CF525" s="184"/>
      <c r="CG525" s="184"/>
      <c r="CH525" s="184"/>
      <c r="CI525" s="184"/>
      <c r="CJ525" s="184"/>
      <c r="CK525" s="184"/>
      <c r="CL525" s="184"/>
      <c r="CM525" s="184"/>
      <c r="CN525" s="184"/>
      <c r="CO525" s="184"/>
      <c r="CP525" s="184"/>
      <c r="CQ525" s="184"/>
      <c r="CR525" s="184"/>
      <c r="CS525" s="184"/>
      <c r="CT525" s="184"/>
      <c r="CU525" s="184"/>
      <c r="CV525" s="184"/>
      <c r="CW525" s="184"/>
      <c r="CX525" s="184"/>
      <c r="CY525" s="184"/>
      <c r="CZ525" s="184"/>
      <c r="DA525" s="184"/>
      <c r="DB525" s="184"/>
      <c r="DC525" s="184"/>
      <c r="DD525" s="184"/>
      <c r="DE525" s="184"/>
      <c r="DF525" s="184"/>
      <c r="DG525" s="184"/>
      <c r="DH525" s="184"/>
      <c r="DI525" s="184"/>
      <c r="DJ525" s="184"/>
      <c r="DK525" s="184"/>
      <c r="DL525" s="184"/>
      <c r="DM525" s="184"/>
      <c r="DN525" s="184"/>
      <c r="DO525" s="184"/>
      <c r="DP525" s="184"/>
      <c r="DQ525" s="184"/>
      <c r="DR525" s="184"/>
      <c r="DS525" s="184"/>
      <c r="DT525" s="184"/>
      <c r="DU525" s="184"/>
      <c r="DV525" s="184"/>
      <c r="DW525" s="184"/>
      <c r="DX525" s="184"/>
      <c r="DY525" s="184"/>
      <c r="DZ525" s="184"/>
      <c r="EA525" s="184"/>
      <c r="EB525" s="184"/>
      <c r="EC525" s="184"/>
    </row>
    <row r="526" spans="1:133" s="128" customFormat="1" ht="15">
      <c r="A526" s="160" t="s">
        <v>523</v>
      </c>
      <c r="B526" s="160"/>
      <c r="C526" s="160"/>
      <c r="D526" s="160"/>
      <c r="E526" s="160"/>
      <c r="F526" s="148">
        <v>0.4</v>
      </c>
      <c r="G526" s="149" t="s">
        <v>471</v>
      </c>
      <c r="H526" s="199"/>
      <c r="I526" s="199"/>
      <c r="J526" s="199"/>
      <c r="K526" s="199"/>
      <c r="L526" s="199"/>
      <c r="M526" s="199"/>
      <c r="N526" s="199"/>
      <c r="O526" s="199"/>
      <c r="P526" s="199"/>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c r="AS526" s="184"/>
      <c r="AT526" s="184"/>
      <c r="AU526" s="184"/>
      <c r="AV526" s="184"/>
      <c r="AW526" s="184"/>
      <c r="AX526" s="184"/>
      <c r="AY526" s="184"/>
      <c r="AZ526" s="184"/>
      <c r="BA526" s="184"/>
      <c r="BB526" s="184"/>
      <c r="BC526" s="184"/>
      <c r="BD526" s="184"/>
      <c r="BE526" s="184"/>
      <c r="BF526" s="184"/>
      <c r="BG526" s="184"/>
      <c r="BH526" s="184"/>
      <c r="BI526" s="184"/>
      <c r="BJ526" s="184"/>
      <c r="BK526" s="184"/>
      <c r="BL526" s="184"/>
      <c r="BM526" s="184"/>
      <c r="BN526" s="184"/>
      <c r="BO526" s="184"/>
      <c r="BP526" s="184"/>
      <c r="BQ526" s="184"/>
      <c r="BR526" s="184"/>
      <c r="BS526" s="184"/>
      <c r="BT526" s="184"/>
      <c r="BU526" s="184"/>
      <c r="BV526" s="184"/>
      <c r="BW526" s="184"/>
      <c r="BX526" s="184"/>
      <c r="BY526" s="184"/>
      <c r="BZ526" s="184"/>
      <c r="CA526" s="184"/>
      <c r="CB526" s="184"/>
      <c r="CC526" s="184"/>
      <c r="CD526" s="184"/>
      <c r="CE526" s="184"/>
      <c r="CF526" s="184"/>
      <c r="CG526" s="184"/>
      <c r="CH526" s="184"/>
      <c r="CI526" s="184"/>
      <c r="CJ526" s="184"/>
      <c r="CK526" s="184"/>
      <c r="CL526" s="184"/>
      <c r="CM526" s="184"/>
      <c r="CN526" s="184"/>
      <c r="CO526" s="184"/>
      <c r="CP526" s="184"/>
      <c r="CQ526" s="184"/>
      <c r="CR526" s="184"/>
      <c r="CS526" s="184"/>
      <c r="CT526" s="184"/>
      <c r="CU526" s="184"/>
      <c r="CV526" s="184"/>
      <c r="CW526" s="184"/>
      <c r="CX526" s="184"/>
      <c r="CY526" s="184"/>
      <c r="CZ526" s="184"/>
      <c r="DA526" s="184"/>
      <c r="DB526" s="184"/>
      <c r="DC526" s="184"/>
      <c r="DD526" s="184"/>
      <c r="DE526" s="184"/>
      <c r="DF526" s="184"/>
      <c r="DG526" s="184"/>
      <c r="DH526" s="184"/>
      <c r="DI526" s="184"/>
      <c r="DJ526" s="184"/>
      <c r="DK526" s="184"/>
      <c r="DL526" s="184"/>
      <c r="DM526" s="184"/>
      <c r="DN526" s="184"/>
      <c r="DO526" s="184"/>
      <c r="DP526" s="184"/>
      <c r="DQ526" s="184"/>
      <c r="DR526" s="184"/>
      <c r="DS526" s="184"/>
      <c r="DT526" s="184"/>
      <c r="DU526" s="184"/>
      <c r="DV526" s="184"/>
      <c r="DW526" s="184"/>
      <c r="DX526" s="184"/>
      <c r="DY526" s="184"/>
      <c r="DZ526" s="184"/>
      <c r="EA526" s="184"/>
      <c r="EB526" s="184"/>
      <c r="EC526" s="184"/>
    </row>
    <row r="527" spans="1:133" s="128" customFormat="1" ht="15">
      <c r="A527" s="160" t="s">
        <v>561</v>
      </c>
      <c r="B527" s="160"/>
      <c r="C527" s="160"/>
      <c r="D527" s="160"/>
      <c r="E527" s="160"/>
      <c r="F527" s="148">
        <v>94</v>
      </c>
      <c r="G527" s="149" t="s">
        <v>552</v>
      </c>
      <c r="H527" s="199"/>
      <c r="I527" s="199"/>
      <c r="J527" s="199"/>
      <c r="K527" s="199"/>
      <c r="L527" s="199"/>
      <c r="M527" s="199"/>
      <c r="N527" s="199"/>
      <c r="O527" s="199"/>
      <c r="P527" s="199"/>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c r="AS527" s="184"/>
      <c r="AT527" s="184"/>
      <c r="AU527" s="184"/>
      <c r="AV527" s="184"/>
      <c r="AW527" s="184"/>
      <c r="AX527" s="184"/>
      <c r="AY527" s="184"/>
      <c r="AZ527" s="184"/>
      <c r="BA527" s="184"/>
      <c r="BB527" s="184"/>
      <c r="BC527" s="184"/>
      <c r="BD527" s="184"/>
      <c r="BE527" s="184"/>
      <c r="BF527" s="184"/>
      <c r="BG527" s="184"/>
      <c r="BH527" s="184"/>
      <c r="BI527" s="184"/>
      <c r="BJ527" s="184"/>
      <c r="BK527" s="184"/>
      <c r="BL527" s="184"/>
      <c r="BM527" s="184"/>
      <c r="BN527" s="184"/>
      <c r="BO527" s="184"/>
      <c r="BP527" s="184"/>
      <c r="BQ527" s="184"/>
      <c r="BR527" s="184"/>
      <c r="BS527" s="184"/>
      <c r="BT527" s="184"/>
      <c r="BU527" s="184"/>
      <c r="BV527" s="184"/>
      <c r="BW527" s="184"/>
      <c r="BX527" s="184"/>
      <c r="BY527" s="184"/>
      <c r="BZ527" s="184"/>
      <c r="CA527" s="184"/>
      <c r="CB527" s="184"/>
      <c r="CC527" s="184"/>
      <c r="CD527" s="184"/>
      <c r="CE527" s="184"/>
      <c r="CF527" s="184"/>
      <c r="CG527" s="184"/>
      <c r="CH527" s="184"/>
      <c r="CI527" s="184"/>
      <c r="CJ527" s="184"/>
      <c r="CK527" s="184"/>
      <c r="CL527" s="184"/>
      <c r="CM527" s="184"/>
      <c r="CN527" s="184"/>
      <c r="CO527" s="184"/>
      <c r="CP527" s="184"/>
      <c r="CQ527" s="184"/>
      <c r="CR527" s="184"/>
      <c r="CS527" s="184"/>
      <c r="CT527" s="184"/>
      <c r="CU527" s="184"/>
      <c r="CV527" s="184"/>
      <c r="CW527" s="184"/>
      <c r="CX527" s="184"/>
      <c r="CY527" s="184"/>
      <c r="CZ527" s="184"/>
      <c r="DA527" s="184"/>
      <c r="DB527" s="184"/>
      <c r="DC527" s="184"/>
      <c r="DD527" s="184"/>
      <c r="DE527" s="184"/>
      <c r="DF527" s="184"/>
      <c r="DG527" s="184"/>
      <c r="DH527" s="184"/>
      <c r="DI527" s="184"/>
      <c r="DJ527" s="184"/>
      <c r="DK527" s="184"/>
      <c r="DL527" s="184"/>
      <c r="DM527" s="184"/>
      <c r="DN527" s="184"/>
      <c r="DO527" s="184"/>
      <c r="DP527" s="184"/>
      <c r="DQ527" s="184"/>
      <c r="DR527" s="184"/>
      <c r="DS527" s="184"/>
      <c r="DT527" s="184"/>
      <c r="DU527" s="184"/>
      <c r="DV527" s="184"/>
      <c r="DW527" s="184"/>
      <c r="DX527" s="184"/>
      <c r="DY527" s="184"/>
      <c r="DZ527" s="184"/>
      <c r="EA527" s="184"/>
      <c r="EB527" s="184"/>
      <c r="EC527" s="184"/>
    </row>
    <row r="528" spans="1:133" s="128" customFormat="1" ht="15">
      <c r="A528" s="206" t="s">
        <v>515</v>
      </c>
      <c r="B528" s="206"/>
      <c r="C528" s="206"/>
      <c r="D528" s="206"/>
      <c r="E528" s="206"/>
      <c r="F528" s="207">
        <f>F527*F526*F525</f>
        <v>37.6</v>
      </c>
      <c r="G528" s="208" t="s">
        <v>474</v>
      </c>
      <c r="H528" s="199"/>
      <c r="I528" s="199"/>
      <c r="J528" s="199"/>
      <c r="K528" s="199"/>
      <c r="L528" s="199"/>
      <c r="M528" s="199"/>
      <c r="N528" s="199"/>
      <c r="O528" s="199"/>
      <c r="P528" s="199"/>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c r="AS528" s="184"/>
      <c r="AT528" s="184"/>
      <c r="AU528" s="184"/>
      <c r="AV528" s="184"/>
      <c r="AW528" s="184"/>
      <c r="AX528" s="184"/>
      <c r="AY528" s="184"/>
      <c r="AZ528" s="184"/>
      <c r="BA528" s="184"/>
      <c r="BB528" s="184"/>
      <c r="BC528" s="184"/>
      <c r="BD528" s="184"/>
      <c r="BE528" s="184"/>
      <c r="BF528" s="184"/>
      <c r="BG528" s="184"/>
      <c r="BH528" s="184"/>
      <c r="BI528" s="184"/>
      <c r="BJ528" s="184"/>
      <c r="BK528" s="184"/>
      <c r="BL528" s="184"/>
      <c r="BM528" s="184"/>
      <c r="BN528" s="184"/>
      <c r="BO528" s="184"/>
      <c r="BP528" s="184"/>
      <c r="BQ528" s="184"/>
      <c r="BR528" s="184"/>
      <c r="BS528" s="184"/>
      <c r="BT528" s="184"/>
      <c r="BU528" s="184"/>
      <c r="BV528" s="184"/>
      <c r="BW528" s="184"/>
      <c r="BX528" s="184"/>
      <c r="BY528" s="184"/>
      <c r="BZ528" s="184"/>
      <c r="CA528" s="184"/>
      <c r="CB528" s="184"/>
      <c r="CC528" s="184"/>
      <c r="CD528" s="184"/>
      <c r="CE528" s="184"/>
      <c r="CF528" s="184"/>
      <c r="CG528" s="184"/>
      <c r="CH528" s="184"/>
      <c r="CI528" s="184"/>
      <c r="CJ528" s="184"/>
      <c r="CK528" s="184"/>
      <c r="CL528" s="184"/>
      <c r="CM528" s="184"/>
      <c r="CN528" s="184"/>
      <c r="CO528" s="184"/>
      <c r="CP528" s="184"/>
      <c r="CQ528" s="184"/>
      <c r="CR528" s="184"/>
      <c r="CS528" s="184"/>
      <c r="CT528" s="184"/>
      <c r="CU528" s="184"/>
      <c r="CV528" s="184"/>
      <c r="CW528" s="184"/>
      <c r="CX528" s="184"/>
      <c r="CY528" s="184"/>
      <c r="CZ528" s="184"/>
      <c r="DA528" s="184"/>
      <c r="DB528" s="184"/>
      <c r="DC528" s="184"/>
      <c r="DD528" s="184"/>
      <c r="DE528" s="184"/>
      <c r="DF528" s="184"/>
      <c r="DG528" s="184"/>
      <c r="DH528" s="184"/>
      <c r="DI528" s="184"/>
      <c r="DJ528" s="184"/>
      <c r="DK528" s="184"/>
      <c r="DL528" s="184"/>
      <c r="DM528" s="184"/>
      <c r="DN528" s="184"/>
      <c r="DO528" s="184"/>
      <c r="DP528" s="184"/>
      <c r="DQ528" s="184"/>
      <c r="DR528" s="184"/>
      <c r="DS528" s="184"/>
      <c r="DT528" s="184"/>
      <c r="DU528" s="184"/>
      <c r="DV528" s="184"/>
      <c r="DW528" s="184"/>
      <c r="DX528" s="184"/>
      <c r="DY528" s="184"/>
      <c r="DZ528" s="184"/>
      <c r="EA528" s="184"/>
      <c r="EB528" s="184"/>
      <c r="EC528" s="184"/>
    </row>
    <row r="529" spans="1:133" s="128" customFormat="1" ht="12.75">
      <c r="A529" s="218" t="s">
        <v>562</v>
      </c>
      <c r="B529" s="218"/>
      <c r="C529" s="218"/>
      <c r="D529" s="218"/>
      <c r="E529" s="218"/>
      <c r="F529" s="218"/>
      <c r="G529" s="218"/>
      <c r="H529" s="218"/>
      <c r="I529" s="218"/>
      <c r="J529" s="218"/>
      <c r="K529" s="218"/>
      <c r="L529" s="218"/>
      <c r="M529" s="218"/>
      <c r="N529" s="218"/>
      <c r="O529" s="218"/>
      <c r="P529" s="218"/>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c r="AS529" s="184"/>
      <c r="AT529" s="184"/>
      <c r="AU529" s="184"/>
      <c r="AV529" s="184"/>
      <c r="AW529" s="184"/>
      <c r="AX529" s="184"/>
      <c r="AY529" s="184"/>
      <c r="AZ529" s="184"/>
      <c r="BA529" s="184"/>
      <c r="BB529" s="184"/>
      <c r="BC529" s="184"/>
      <c r="BD529" s="184"/>
      <c r="BE529" s="184"/>
      <c r="BF529" s="184"/>
      <c r="BG529" s="184"/>
      <c r="BH529" s="184"/>
      <c r="BI529" s="184"/>
      <c r="BJ529" s="184"/>
      <c r="BK529" s="184"/>
      <c r="BL529" s="184"/>
      <c r="BM529" s="184"/>
      <c r="BN529" s="184"/>
      <c r="BO529" s="184"/>
      <c r="BP529" s="184"/>
      <c r="BQ529" s="184"/>
      <c r="BR529" s="184"/>
      <c r="BS529" s="184"/>
      <c r="BT529" s="184"/>
      <c r="BU529" s="184"/>
      <c r="BV529" s="184"/>
      <c r="BW529" s="184"/>
      <c r="BX529" s="184"/>
      <c r="BY529" s="184"/>
      <c r="BZ529" s="184"/>
      <c r="CA529" s="184"/>
      <c r="CB529" s="184"/>
      <c r="CC529" s="184"/>
      <c r="CD529" s="184"/>
      <c r="CE529" s="184"/>
      <c r="CF529" s="184"/>
      <c r="CG529" s="184"/>
      <c r="CH529" s="184"/>
      <c r="CI529" s="184"/>
      <c r="CJ529" s="184"/>
      <c r="CK529" s="184"/>
      <c r="CL529" s="184"/>
      <c r="CM529" s="184"/>
      <c r="CN529" s="184"/>
      <c r="CO529" s="184"/>
      <c r="CP529" s="184"/>
      <c r="CQ529" s="184"/>
      <c r="CR529" s="184"/>
      <c r="CS529" s="184"/>
      <c r="CT529" s="184"/>
      <c r="CU529" s="184"/>
      <c r="CV529" s="184"/>
      <c r="CW529" s="184"/>
      <c r="CX529" s="184"/>
      <c r="CY529" s="184"/>
      <c r="CZ529" s="184"/>
      <c r="DA529" s="184"/>
      <c r="DB529" s="184"/>
      <c r="DC529" s="184"/>
      <c r="DD529" s="184"/>
      <c r="DE529" s="184"/>
      <c r="DF529" s="184"/>
      <c r="DG529" s="184"/>
      <c r="DH529" s="184"/>
      <c r="DI529" s="184"/>
      <c r="DJ529" s="184"/>
      <c r="DK529" s="184"/>
      <c r="DL529" s="184"/>
      <c r="DM529" s="184"/>
      <c r="DN529" s="184"/>
      <c r="DO529" s="184"/>
      <c r="DP529" s="184"/>
      <c r="DQ529" s="184"/>
      <c r="DR529" s="184"/>
      <c r="DS529" s="184"/>
      <c r="DT529" s="184"/>
      <c r="DU529" s="184"/>
      <c r="DV529" s="184"/>
      <c r="DW529" s="184"/>
      <c r="DX529" s="184"/>
      <c r="DY529" s="184"/>
      <c r="DZ529" s="184"/>
      <c r="EA529" s="184"/>
      <c r="EB529" s="184"/>
      <c r="EC529" s="184"/>
    </row>
    <row r="530" spans="1:133" s="128" customFormat="1" ht="15">
      <c r="A530" s="160" t="s">
        <v>563</v>
      </c>
      <c r="B530" s="160"/>
      <c r="C530" s="160"/>
      <c r="D530" s="160"/>
      <c r="E530" s="160"/>
      <c r="F530" s="148">
        <v>1</v>
      </c>
      <c r="G530" s="149" t="s">
        <v>471</v>
      </c>
      <c r="H530" s="199"/>
      <c r="I530" s="199"/>
      <c r="J530" s="199"/>
      <c r="K530" s="199"/>
      <c r="L530" s="199"/>
      <c r="M530" s="199"/>
      <c r="N530" s="199"/>
      <c r="O530" s="199"/>
      <c r="P530" s="199"/>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c r="AS530" s="184"/>
      <c r="AT530" s="184"/>
      <c r="AU530" s="184"/>
      <c r="AV530" s="184"/>
      <c r="AW530" s="184"/>
      <c r="AX530" s="184"/>
      <c r="AY530" s="184"/>
      <c r="AZ530" s="184"/>
      <c r="BA530" s="184"/>
      <c r="BB530" s="184"/>
      <c r="BC530" s="184"/>
      <c r="BD530" s="184"/>
      <c r="BE530" s="184"/>
      <c r="BF530" s="184"/>
      <c r="BG530" s="184"/>
      <c r="BH530" s="184"/>
      <c r="BI530" s="184"/>
      <c r="BJ530" s="184"/>
      <c r="BK530" s="184"/>
      <c r="BL530" s="184"/>
      <c r="BM530" s="184"/>
      <c r="BN530" s="184"/>
      <c r="BO530" s="184"/>
      <c r="BP530" s="184"/>
      <c r="BQ530" s="184"/>
      <c r="BR530" s="184"/>
      <c r="BS530" s="184"/>
      <c r="BT530" s="184"/>
      <c r="BU530" s="184"/>
      <c r="BV530" s="184"/>
      <c r="BW530" s="184"/>
      <c r="BX530" s="184"/>
      <c r="BY530" s="184"/>
      <c r="BZ530" s="184"/>
      <c r="CA530" s="184"/>
      <c r="CB530" s="184"/>
      <c r="CC530" s="184"/>
      <c r="CD530" s="184"/>
      <c r="CE530" s="184"/>
      <c r="CF530" s="184"/>
      <c r="CG530" s="184"/>
      <c r="CH530" s="184"/>
      <c r="CI530" s="184"/>
      <c r="CJ530" s="184"/>
      <c r="CK530" s="184"/>
      <c r="CL530" s="184"/>
      <c r="CM530" s="184"/>
      <c r="CN530" s="184"/>
      <c r="CO530" s="184"/>
      <c r="CP530" s="184"/>
      <c r="CQ530" s="184"/>
      <c r="CR530" s="184"/>
      <c r="CS530" s="184"/>
      <c r="CT530" s="184"/>
      <c r="CU530" s="184"/>
      <c r="CV530" s="184"/>
      <c r="CW530" s="184"/>
      <c r="CX530" s="184"/>
      <c r="CY530" s="184"/>
      <c r="CZ530" s="184"/>
      <c r="DA530" s="184"/>
      <c r="DB530" s="184"/>
      <c r="DC530" s="184"/>
      <c r="DD530" s="184"/>
      <c r="DE530" s="184"/>
      <c r="DF530" s="184"/>
      <c r="DG530" s="184"/>
      <c r="DH530" s="184"/>
      <c r="DI530" s="184"/>
      <c r="DJ530" s="184"/>
      <c r="DK530" s="184"/>
      <c r="DL530" s="184"/>
      <c r="DM530" s="184"/>
      <c r="DN530" s="184"/>
      <c r="DO530" s="184"/>
      <c r="DP530" s="184"/>
      <c r="DQ530" s="184"/>
      <c r="DR530" s="184"/>
      <c r="DS530" s="184"/>
      <c r="DT530" s="184"/>
      <c r="DU530" s="184"/>
      <c r="DV530" s="184"/>
      <c r="DW530" s="184"/>
      <c r="DX530" s="184"/>
      <c r="DY530" s="184"/>
      <c r="DZ530" s="184"/>
      <c r="EA530" s="184"/>
      <c r="EB530" s="184"/>
      <c r="EC530" s="184"/>
    </row>
    <row r="531" spans="1:133" s="128" customFormat="1" ht="15">
      <c r="A531" s="160" t="s">
        <v>523</v>
      </c>
      <c r="B531" s="160"/>
      <c r="C531" s="160"/>
      <c r="D531" s="160"/>
      <c r="E531" s="160"/>
      <c r="F531" s="148">
        <v>0.4</v>
      </c>
      <c r="G531" s="149" t="s">
        <v>471</v>
      </c>
      <c r="H531" s="199" t="s">
        <v>564</v>
      </c>
      <c r="I531" s="199"/>
      <c r="J531" s="199"/>
      <c r="K531" s="199"/>
      <c r="L531" s="199"/>
      <c r="M531" s="199"/>
      <c r="N531" s="199"/>
      <c r="O531" s="199"/>
      <c r="P531" s="199"/>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c r="AS531" s="184"/>
      <c r="AT531" s="184"/>
      <c r="AU531" s="184"/>
      <c r="AV531" s="184"/>
      <c r="AW531" s="184"/>
      <c r="AX531" s="184"/>
      <c r="AY531" s="184"/>
      <c r="AZ531" s="184"/>
      <c r="BA531" s="184"/>
      <c r="BB531" s="184"/>
      <c r="BC531" s="184"/>
      <c r="BD531" s="184"/>
      <c r="BE531" s="184"/>
      <c r="BF531" s="184"/>
      <c r="BG531" s="184"/>
      <c r="BH531" s="184"/>
      <c r="BI531" s="184"/>
      <c r="BJ531" s="184"/>
      <c r="BK531" s="184"/>
      <c r="BL531" s="184"/>
      <c r="BM531" s="184"/>
      <c r="BN531" s="184"/>
      <c r="BO531" s="184"/>
      <c r="BP531" s="184"/>
      <c r="BQ531" s="184"/>
      <c r="BR531" s="184"/>
      <c r="BS531" s="184"/>
      <c r="BT531" s="184"/>
      <c r="BU531" s="184"/>
      <c r="BV531" s="184"/>
      <c r="BW531" s="184"/>
      <c r="BX531" s="184"/>
      <c r="BY531" s="184"/>
      <c r="BZ531" s="184"/>
      <c r="CA531" s="184"/>
      <c r="CB531" s="184"/>
      <c r="CC531" s="184"/>
      <c r="CD531" s="184"/>
      <c r="CE531" s="184"/>
      <c r="CF531" s="184"/>
      <c r="CG531" s="184"/>
      <c r="CH531" s="184"/>
      <c r="CI531" s="184"/>
      <c r="CJ531" s="184"/>
      <c r="CK531" s="184"/>
      <c r="CL531" s="184"/>
      <c r="CM531" s="184"/>
      <c r="CN531" s="184"/>
      <c r="CO531" s="184"/>
      <c r="CP531" s="184"/>
      <c r="CQ531" s="184"/>
      <c r="CR531" s="184"/>
      <c r="CS531" s="184"/>
      <c r="CT531" s="184"/>
      <c r="CU531" s="184"/>
      <c r="CV531" s="184"/>
      <c r="CW531" s="184"/>
      <c r="CX531" s="184"/>
      <c r="CY531" s="184"/>
      <c r="CZ531" s="184"/>
      <c r="DA531" s="184"/>
      <c r="DB531" s="184"/>
      <c r="DC531" s="184"/>
      <c r="DD531" s="184"/>
      <c r="DE531" s="184"/>
      <c r="DF531" s="184"/>
      <c r="DG531" s="184"/>
      <c r="DH531" s="184"/>
      <c r="DI531" s="184"/>
      <c r="DJ531" s="184"/>
      <c r="DK531" s="184"/>
      <c r="DL531" s="184"/>
      <c r="DM531" s="184"/>
      <c r="DN531" s="184"/>
      <c r="DO531" s="184"/>
      <c r="DP531" s="184"/>
      <c r="DQ531" s="184"/>
      <c r="DR531" s="184"/>
      <c r="DS531" s="184"/>
      <c r="DT531" s="184"/>
      <c r="DU531" s="184"/>
      <c r="DV531" s="184"/>
      <c r="DW531" s="184"/>
      <c r="DX531" s="184"/>
      <c r="DY531" s="184"/>
      <c r="DZ531" s="184"/>
      <c r="EA531" s="184"/>
      <c r="EB531" s="184"/>
      <c r="EC531" s="184"/>
    </row>
    <row r="532" spans="1:133" s="128" customFormat="1" ht="15">
      <c r="A532" s="160" t="s">
        <v>561</v>
      </c>
      <c r="B532" s="160"/>
      <c r="C532" s="160"/>
      <c r="D532" s="160"/>
      <c r="E532" s="160"/>
      <c r="F532" s="148">
        <v>40</v>
      </c>
      <c r="G532" s="149" t="s">
        <v>552</v>
      </c>
      <c r="H532" s="199" t="s">
        <v>565</v>
      </c>
      <c r="I532" s="199"/>
      <c r="J532" s="199"/>
      <c r="K532" s="199"/>
      <c r="L532" s="199"/>
      <c r="M532" s="199"/>
      <c r="N532" s="199"/>
      <c r="O532" s="199"/>
      <c r="P532" s="199"/>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c r="AS532" s="184"/>
      <c r="AT532" s="184"/>
      <c r="AU532" s="184"/>
      <c r="AV532" s="184"/>
      <c r="AW532" s="184"/>
      <c r="AX532" s="184"/>
      <c r="AY532" s="184"/>
      <c r="AZ532" s="184"/>
      <c r="BA532" s="184"/>
      <c r="BB532" s="184"/>
      <c r="BC532" s="184"/>
      <c r="BD532" s="184"/>
      <c r="BE532" s="184"/>
      <c r="BF532" s="184"/>
      <c r="BG532" s="184"/>
      <c r="BH532" s="184"/>
      <c r="BI532" s="184"/>
      <c r="BJ532" s="184"/>
      <c r="BK532" s="184"/>
      <c r="BL532" s="184"/>
      <c r="BM532" s="184"/>
      <c r="BN532" s="184"/>
      <c r="BO532" s="184"/>
      <c r="BP532" s="184"/>
      <c r="BQ532" s="184"/>
      <c r="BR532" s="184"/>
      <c r="BS532" s="184"/>
      <c r="BT532" s="184"/>
      <c r="BU532" s="184"/>
      <c r="BV532" s="184"/>
      <c r="BW532" s="184"/>
      <c r="BX532" s="184"/>
      <c r="BY532" s="184"/>
      <c r="BZ532" s="184"/>
      <c r="CA532" s="184"/>
      <c r="CB532" s="184"/>
      <c r="CC532" s="184"/>
      <c r="CD532" s="184"/>
      <c r="CE532" s="184"/>
      <c r="CF532" s="184"/>
      <c r="CG532" s="184"/>
      <c r="CH532" s="184"/>
      <c r="CI532" s="184"/>
      <c r="CJ532" s="184"/>
      <c r="CK532" s="184"/>
      <c r="CL532" s="184"/>
      <c r="CM532" s="184"/>
      <c r="CN532" s="184"/>
      <c r="CO532" s="184"/>
      <c r="CP532" s="184"/>
      <c r="CQ532" s="184"/>
      <c r="CR532" s="184"/>
      <c r="CS532" s="184"/>
      <c r="CT532" s="184"/>
      <c r="CU532" s="184"/>
      <c r="CV532" s="184"/>
      <c r="CW532" s="184"/>
      <c r="CX532" s="184"/>
      <c r="CY532" s="184"/>
      <c r="CZ532" s="184"/>
      <c r="DA532" s="184"/>
      <c r="DB532" s="184"/>
      <c r="DC532" s="184"/>
      <c r="DD532" s="184"/>
      <c r="DE532" s="184"/>
      <c r="DF532" s="184"/>
      <c r="DG532" s="184"/>
      <c r="DH532" s="184"/>
      <c r="DI532" s="184"/>
      <c r="DJ532" s="184"/>
      <c r="DK532" s="184"/>
      <c r="DL532" s="184"/>
      <c r="DM532" s="184"/>
      <c r="DN532" s="184"/>
      <c r="DO532" s="184"/>
      <c r="DP532" s="184"/>
      <c r="DQ532" s="184"/>
      <c r="DR532" s="184"/>
      <c r="DS532" s="184"/>
      <c r="DT532" s="184"/>
      <c r="DU532" s="184"/>
      <c r="DV532" s="184"/>
      <c r="DW532" s="184"/>
      <c r="DX532" s="184"/>
      <c r="DY532" s="184"/>
      <c r="DZ532" s="184"/>
      <c r="EA532" s="184"/>
      <c r="EB532" s="184"/>
      <c r="EC532" s="184"/>
    </row>
    <row r="533" spans="1:133" s="128" customFormat="1" ht="15">
      <c r="A533" s="206" t="s">
        <v>515</v>
      </c>
      <c r="B533" s="206"/>
      <c r="C533" s="206"/>
      <c r="D533" s="206"/>
      <c r="E533" s="206"/>
      <c r="F533" s="207">
        <f>F532*F531*F530</f>
        <v>16</v>
      </c>
      <c r="G533" s="208" t="s">
        <v>474</v>
      </c>
      <c r="H533" s="199"/>
      <c r="I533" s="199"/>
      <c r="J533" s="199"/>
      <c r="K533" s="199"/>
      <c r="L533" s="199"/>
      <c r="M533" s="199"/>
      <c r="N533" s="199"/>
      <c r="O533" s="199"/>
      <c r="P533" s="199"/>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c r="AS533" s="184"/>
      <c r="AT533" s="184"/>
      <c r="AU533" s="184"/>
      <c r="AV533" s="184"/>
      <c r="AW533" s="184"/>
      <c r="AX533" s="184"/>
      <c r="AY533" s="184"/>
      <c r="AZ533" s="184"/>
      <c r="BA533" s="184"/>
      <c r="BB533" s="184"/>
      <c r="BC533" s="184"/>
      <c r="BD533" s="184"/>
      <c r="BE533" s="184"/>
      <c r="BF533" s="184"/>
      <c r="BG533" s="184"/>
      <c r="BH533" s="184"/>
      <c r="BI533" s="184"/>
      <c r="BJ533" s="184"/>
      <c r="BK533" s="184"/>
      <c r="BL533" s="184"/>
      <c r="BM533" s="184"/>
      <c r="BN533" s="184"/>
      <c r="BO533" s="184"/>
      <c r="BP533" s="184"/>
      <c r="BQ533" s="184"/>
      <c r="BR533" s="184"/>
      <c r="BS533" s="184"/>
      <c r="BT533" s="184"/>
      <c r="BU533" s="184"/>
      <c r="BV533" s="184"/>
      <c r="BW533" s="184"/>
      <c r="BX533" s="184"/>
      <c r="BY533" s="184"/>
      <c r="BZ533" s="184"/>
      <c r="CA533" s="184"/>
      <c r="CB533" s="184"/>
      <c r="CC533" s="184"/>
      <c r="CD533" s="184"/>
      <c r="CE533" s="184"/>
      <c r="CF533" s="184"/>
      <c r="CG533" s="184"/>
      <c r="CH533" s="184"/>
      <c r="CI533" s="184"/>
      <c r="CJ533" s="184"/>
      <c r="CK533" s="184"/>
      <c r="CL533" s="184"/>
      <c r="CM533" s="184"/>
      <c r="CN533" s="184"/>
      <c r="CO533" s="184"/>
      <c r="CP533" s="184"/>
      <c r="CQ533" s="184"/>
      <c r="CR533" s="184"/>
      <c r="CS533" s="184"/>
      <c r="CT533" s="184"/>
      <c r="CU533" s="184"/>
      <c r="CV533" s="184"/>
      <c r="CW533" s="184"/>
      <c r="CX533" s="184"/>
      <c r="CY533" s="184"/>
      <c r="CZ533" s="184"/>
      <c r="DA533" s="184"/>
      <c r="DB533" s="184"/>
      <c r="DC533" s="184"/>
      <c r="DD533" s="184"/>
      <c r="DE533" s="184"/>
      <c r="DF533" s="184"/>
      <c r="DG533" s="184"/>
      <c r="DH533" s="184"/>
      <c r="DI533" s="184"/>
      <c r="DJ533" s="184"/>
      <c r="DK533" s="184"/>
      <c r="DL533" s="184"/>
      <c r="DM533" s="184"/>
      <c r="DN533" s="184"/>
      <c r="DO533" s="184"/>
      <c r="DP533" s="184"/>
      <c r="DQ533" s="184"/>
      <c r="DR533" s="184"/>
      <c r="DS533" s="184"/>
      <c r="DT533" s="184"/>
      <c r="DU533" s="184"/>
      <c r="DV533" s="184"/>
      <c r="DW533" s="184"/>
      <c r="DX533" s="184"/>
      <c r="DY533" s="184"/>
      <c r="DZ533" s="184"/>
      <c r="EA533" s="184"/>
      <c r="EB533" s="184"/>
      <c r="EC533" s="184"/>
    </row>
    <row r="534" spans="1:133" s="128" customFormat="1" ht="12.75">
      <c r="A534" s="218" t="s">
        <v>566</v>
      </c>
      <c r="B534" s="218"/>
      <c r="C534" s="218"/>
      <c r="D534" s="218"/>
      <c r="E534" s="218"/>
      <c r="F534" s="218"/>
      <c r="G534" s="218"/>
      <c r="H534" s="218"/>
      <c r="I534" s="218"/>
      <c r="J534" s="218"/>
      <c r="K534" s="218"/>
      <c r="L534" s="218"/>
      <c r="M534" s="218"/>
      <c r="N534" s="218"/>
      <c r="O534" s="218"/>
      <c r="P534" s="218"/>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c r="AS534" s="184"/>
      <c r="AT534" s="184"/>
      <c r="AU534" s="184"/>
      <c r="AV534" s="184"/>
      <c r="AW534" s="184"/>
      <c r="AX534" s="184"/>
      <c r="AY534" s="184"/>
      <c r="AZ534" s="184"/>
      <c r="BA534" s="184"/>
      <c r="BB534" s="184"/>
      <c r="BC534" s="184"/>
      <c r="BD534" s="184"/>
      <c r="BE534" s="184"/>
      <c r="BF534" s="184"/>
      <c r="BG534" s="184"/>
      <c r="BH534" s="184"/>
      <c r="BI534" s="184"/>
      <c r="BJ534" s="184"/>
      <c r="BK534" s="184"/>
      <c r="BL534" s="184"/>
      <c r="BM534" s="184"/>
      <c r="BN534" s="184"/>
      <c r="BO534" s="184"/>
      <c r="BP534" s="184"/>
      <c r="BQ534" s="184"/>
      <c r="BR534" s="184"/>
      <c r="BS534" s="184"/>
      <c r="BT534" s="184"/>
      <c r="BU534" s="184"/>
      <c r="BV534" s="184"/>
      <c r="BW534" s="184"/>
      <c r="BX534" s="184"/>
      <c r="BY534" s="184"/>
      <c r="BZ534" s="184"/>
      <c r="CA534" s="184"/>
      <c r="CB534" s="184"/>
      <c r="CC534" s="184"/>
      <c r="CD534" s="184"/>
      <c r="CE534" s="184"/>
      <c r="CF534" s="184"/>
      <c r="CG534" s="184"/>
      <c r="CH534" s="184"/>
      <c r="CI534" s="184"/>
      <c r="CJ534" s="184"/>
      <c r="CK534" s="184"/>
      <c r="CL534" s="184"/>
      <c r="CM534" s="184"/>
      <c r="CN534" s="184"/>
      <c r="CO534" s="184"/>
      <c r="CP534" s="184"/>
      <c r="CQ534" s="184"/>
      <c r="CR534" s="184"/>
      <c r="CS534" s="184"/>
      <c r="CT534" s="184"/>
      <c r="CU534" s="184"/>
      <c r="CV534" s="184"/>
      <c r="CW534" s="184"/>
      <c r="CX534" s="184"/>
      <c r="CY534" s="184"/>
      <c r="CZ534" s="184"/>
      <c r="DA534" s="184"/>
      <c r="DB534" s="184"/>
      <c r="DC534" s="184"/>
      <c r="DD534" s="184"/>
      <c r="DE534" s="184"/>
      <c r="DF534" s="184"/>
      <c r="DG534" s="184"/>
      <c r="DH534" s="184"/>
      <c r="DI534" s="184"/>
      <c r="DJ534" s="184"/>
      <c r="DK534" s="184"/>
      <c r="DL534" s="184"/>
      <c r="DM534" s="184"/>
      <c r="DN534" s="184"/>
      <c r="DO534" s="184"/>
      <c r="DP534" s="184"/>
      <c r="DQ534" s="184"/>
      <c r="DR534" s="184"/>
      <c r="DS534" s="184"/>
      <c r="DT534" s="184"/>
      <c r="DU534" s="184"/>
      <c r="DV534" s="184"/>
      <c r="DW534" s="184"/>
      <c r="DX534" s="184"/>
      <c r="DY534" s="184"/>
      <c r="DZ534" s="184"/>
      <c r="EA534" s="184"/>
      <c r="EB534" s="184"/>
      <c r="EC534" s="184"/>
    </row>
    <row r="535" spans="1:133" s="128" customFormat="1" ht="15">
      <c r="A535" s="160" t="s">
        <v>567</v>
      </c>
      <c r="B535" s="160"/>
      <c r="C535" s="160"/>
      <c r="D535" s="160"/>
      <c r="E535" s="160"/>
      <c r="F535" s="148">
        <v>1</v>
      </c>
      <c r="G535" s="149" t="s">
        <v>471</v>
      </c>
      <c r="H535" s="199"/>
      <c r="I535" s="199"/>
      <c r="J535" s="199"/>
      <c r="K535" s="199"/>
      <c r="L535" s="199"/>
      <c r="M535" s="199"/>
      <c r="N535" s="199"/>
      <c r="O535" s="199"/>
      <c r="P535" s="199"/>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4"/>
      <c r="AY535" s="184"/>
      <c r="AZ535" s="184"/>
      <c r="BA535" s="184"/>
      <c r="BB535" s="184"/>
      <c r="BC535" s="184"/>
      <c r="BD535" s="184"/>
      <c r="BE535" s="184"/>
      <c r="BF535" s="184"/>
      <c r="BG535" s="184"/>
      <c r="BH535" s="184"/>
      <c r="BI535" s="184"/>
      <c r="BJ535" s="184"/>
      <c r="BK535" s="184"/>
      <c r="BL535" s="184"/>
      <c r="BM535" s="184"/>
      <c r="BN535" s="184"/>
      <c r="BO535" s="184"/>
      <c r="BP535" s="184"/>
      <c r="BQ535" s="184"/>
      <c r="BR535" s="184"/>
      <c r="BS535" s="184"/>
      <c r="BT535" s="184"/>
      <c r="BU535" s="184"/>
      <c r="BV535" s="184"/>
      <c r="BW535" s="184"/>
      <c r="BX535" s="184"/>
      <c r="BY535" s="184"/>
      <c r="BZ535" s="184"/>
      <c r="CA535" s="184"/>
      <c r="CB535" s="184"/>
      <c r="CC535" s="184"/>
      <c r="CD535" s="184"/>
      <c r="CE535" s="184"/>
      <c r="CF535" s="184"/>
      <c r="CG535" s="184"/>
      <c r="CH535" s="184"/>
      <c r="CI535" s="184"/>
      <c r="CJ535" s="184"/>
      <c r="CK535" s="184"/>
      <c r="CL535" s="184"/>
      <c r="CM535" s="184"/>
      <c r="CN535" s="184"/>
      <c r="CO535" s="184"/>
      <c r="CP535" s="184"/>
      <c r="CQ535" s="184"/>
      <c r="CR535" s="184"/>
      <c r="CS535" s="184"/>
      <c r="CT535" s="184"/>
      <c r="CU535" s="184"/>
      <c r="CV535" s="184"/>
      <c r="CW535" s="184"/>
      <c r="CX535" s="184"/>
      <c r="CY535" s="184"/>
      <c r="CZ535" s="184"/>
      <c r="DA535" s="184"/>
      <c r="DB535" s="184"/>
      <c r="DC535" s="184"/>
      <c r="DD535" s="184"/>
      <c r="DE535" s="184"/>
      <c r="DF535" s="184"/>
      <c r="DG535" s="184"/>
      <c r="DH535" s="184"/>
      <c r="DI535" s="184"/>
      <c r="DJ535" s="184"/>
      <c r="DK535" s="184"/>
      <c r="DL535" s="184"/>
      <c r="DM535" s="184"/>
      <c r="DN535" s="184"/>
      <c r="DO535" s="184"/>
      <c r="DP535" s="184"/>
      <c r="DQ535" s="184"/>
      <c r="DR535" s="184"/>
      <c r="DS535" s="184"/>
      <c r="DT535" s="184"/>
      <c r="DU535" s="184"/>
      <c r="DV535" s="184"/>
      <c r="DW535" s="184"/>
      <c r="DX535" s="184"/>
      <c r="DY535" s="184"/>
      <c r="DZ535" s="184"/>
      <c r="EA535" s="184"/>
      <c r="EB535" s="184"/>
      <c r="EC535" s="184"/>
    </row>
    <row r="536" spans="1:133" s="128" customFormat="1" ht="15">
      <c r="A536" s="160" t="s">
        <v>523</v>
      </c>
      <c r="B536" s="160"/>
      <c r="C536" s="160"/>
      <c r="D536" s="160"/>
      <c r="E536" s="160"/>
      <c r="F536" s="148">
        <v>3.7</v>
      </c>
      <c r="G536" s="149" t="s">
        <v>471</v>
      </c>
      <c r="H536" s="199"/>
      <c r="I536" s="199"/>
      <c r="J536" s="199"/>
      <c r="K536" s="199"/>
      <c r="L536" s="199"/>
      <c r="M536" s="199"/>
      <c r="N536" s="199"/>
      <c r="O536" s="199"/>
      <c r="P536" s="199"/>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4"/>
      <c r="AY536" s="184"/>
      <c r="AZ536" s="184"/>
      <c r="BA536" s="184"/>
      <c r="BB536" s="184"/>
      <c r="BC536" s="184"/>
      <c r="BD536" s="184"/>
      <c r="BE536" s="184"/>
      <c r="BF536" s="184"/>
      <c r="BG536" s="184"/>
      <c r="BH536" s="184"/>
      <c r="BI536" s="184"/>
      <c r="BJ536" s="184"/>
      <c r="BK536" s="184"/>
      <c r="BL536" s="184"/>
      <c r="BM536" s="184"/>
      <c r="BN536" s="184"/>
      <c r="BO536" s="184"/>
      <c r="BP536" s="184"/>
      <c r="BQ536" s="184"/>
      <c r="BR536" s="184"/>
      <c r="BS536" s="184"/>
      <c r="BT536" s="184"/>
      <c r="BU536" s="184"/>
      <c r="BV536" s="184"/>
      <c r="BW536" s="184"/>
      <c r="BX536" s="184"/>
      <c r="BY536" s="184"/>
      <c r="BZ536" s="184"/>
      <c r="CA536" s="184"/>
      <c r="CB536" s="184"/>
      <c r="CC536" s="184"/>
      <c r="CD536" s="184"/>
      <c r="CE536" s="184"/>
      <c r="CF536" s="184"/>
      <c r="CG536" s="184"/>
      <c r="CH536" s="184"/>
      <c r="CI536" s="184"/>
      <c r="CJ536" s="184"/>
      <c r="CK536" s="184"/>
      <c r="CL536" s="184"/>
      <c r="CM536" s="184"/>
      <c r="CN536" s="184"/>
      <c r="CO536" s="184"/>
      <c r="CP536" s="184"/>
      <c r="CQ536" s="184"/>
      <c r="CR536" s="184"/>
      <c r="CS536" s="184"/>
      <c r="CT536" s="184"/>
      <c r="CU536" s="184"/>
      <c r="CV536" s="184"/>
      <c r="CW536" s="184"/>
      <c r="CX536" s="184"/>
      <c r="CY536" s="184"/>
      <c r="CZ536" s="184"/>
      <c r="DA536" s="184"/>
      <c r="DB536" s="184"/>
      <c r="DC536" s="184"/>
      <c r="DD536" s="184"/>
      <c r="DE536" s="184"/>
      <c r="DF536" s="184"/>
      <c r="DG536" s="184"/>
      <c r="DH536" s="184"/>
      <c r="DI536" s="184"/>
      <c r="DJ536" s="184"/>
      <c r="DK536" s="184"/>
      <c r="DL536" s="184"/>
      <c r="DM536" s="184"/>
      <c r="DN536" s="184"/>
      <c r="DO536" s="184"/>
      <c r="DP536" s="184"/>
      <c r="DQ536" s="184"/>
      <c r="DR536" s="184"/>
      <c r="DS536" s="184"/>
      <c r="DT536" s="184"/>
      <c r="DU536" s="184"/>
      <c r="DV536" s="184"/>
      <c r="DW536" s="184"/>
      <c r="DX536" s="184"/>
      <c r="DY536" s="184"/>
      <c r="DZ536" s="184"/>
      <c r="EA536" s="184"/>
      <c r="EB536" s="184"/>
      <c r="EC536" s="184"/>
    </row>
    <row r="537" spans="1:133" s="128" customFormat="1" ht="15">
      <c r="A537" s="160" t="s">
        <v>561</v>
      </c>
      <c r="B537" s="160"/>
      <c r="C537" s="160"/>
      <c r="D537" s="160"/>
      <c r="E537" s="160"/>
      <c r="F537" s="148">
        <v>4</v>
      </c>
      <c r="G537" s="149" t="s">
        <v>525</v>
      </c>
      <c r="H537" s="199"/>
      <c r="I537" s="199"/>
      <c r="J537" s="199"/>
      <c r="K537" s="199"/>
      <c r="L537" s="199"/>
      <c r="M537" s="199"/>
      <c r="N537" s="199"/>
      <c r="O537" s="199"/>
      <c r="P537" s="199"/>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4"/>
      <c r="AY537" s="184"/>
      <c r="AZ537" s="184"/>
      <c r="BA537" s="184"/>
      <c r="BB537" s="184"/>
      <c r="BC537" s="184"/>
      <c r="BD537" s="184"/>
      <c r="BE537" s="184"/>
      <c r="BF537" s="184"/>
      <c r="BG537" s="184"/>
      <c r="BH537" s="184"/>
      <c r="BI537" s="184"/>
      <c r="BJ537" s="184"/>
      <c r="BK537" s="184"/>
      <c r="BL537" s="184"/>
      <c r="BM537" s="184"/>
      <c r="BN537" s="184"/>
      <c r="BO537" s="184"/>
      <c r="BP537" s="184"/>
      <c r="BQ537" s="184"/>
      <c r="BR537" s="184"/>
      <c r="BS537" s="184"/>
      <c r="BT537" s="184"/>
      <c r="BU537" s="184"/>
      <c r="BV537" s="184"/>
      <c r="BW537" s="184"/>
      <c r="BX537" s="184"/>
      <c r="BY537" s="184"/>
      <c r="BZ537" s="184"/>
      <c r="CA537" s="184"/>
      <c r="CB537" s="184"/>
      <c r="CC537" s="184"/>
      <c r="CD537" s="184"/>
      <c r="CE537" s="184"/>
      <c r="CF537" s="184"/>
      <c r="CG537" s="184"/>
      <c r="CH537" s="184"/>
      <c r="CI537" s="184"/>
      <c r="CJ537" s="184"/>
      <c r="CK537" s="184"/>
      <c r="CL537" s="184"/>
      <c r="CM537" s="184"/>
      <c r="CN537" s="184"/>
      <c r="CO537" s="184"/>
      <c r="CP537" s="184"/>
      <c r="CQ537" s="184"/>
      <c r="CR537" s="184"/>
      <c r="CS537" s="184"/>
      <c r="CT537" s="184"/>
      <c r="CU537" s="184"/>
      <c r="CV537" s="184"/>
      <c r="CW537" s="184"/>
      <c r="CX537" s="184"/>
      <c r="CY537" s="184"/>
      <c r="CZ537" s="184"/>
      <c r="DA537" s="184"/>
      <c r="DB537" s="184"/>
      <c r="DC537" s="184"/>
      <c r="DD537" s="184"/>
      <c r="DE537" s="184"/>
      <c r="DF537" s="184"/>
      <c r="DG537" s="184"/>
      <c r="DH537" s="184"/>
      <c r="DI537" s="184"/>
      <c r="DJ537" s="184"/>
      <c r="DK537" s="184"/>
      <c r="DL537" s="184"/>
      <c r="DM537" s="184"/>
      <c r="DN537" s="184"/>
      <c r="DO537" s="184"/>
      <c r="DP537" s="184"/>
      <c r="DQ537" s="184"/>
      <c r="DR537" s="184"/>
      <c r="DS537" s="184"/>
      <c r="DT537" s="184"/>
      <c r="DU537" s="184"/>
      <c r="DV537" s="184"/>
      <c r="DW537" s="184"/>
      <c r="DX537" s="184"/>
      <c r="DY537" s="184"/>
      <c r="DZ537" s="184"/>
      <c r="EA537" s="184"/>
      <c r="EB537" s="184"/>
      <c r="EC537" s="184"/>
    </row>
    <row r="538" spans="1:133" s="128" customFormat="1" ht="15">
      <c r="A538" s="160" t="s">
        <v>567</v>
      </c>
      <c r="B538" s="160"/>
      <c r="C538" s="160"/>
      <c r="D538" s="160"/>
      <c r="E538" s="160"/>
      <c r="F538" s="148">
        <v>1</v>
      </c>
      <c r="G538" s="149" t="s">
        <v>471</v>
      </c>
      <c r="H538" s="199"/>
      <c r="I538" s="199"/>
      <c r="J538" s="199"/>
      <c r="K538" s="199"/>
      <c r="L538" s="199"/>
      <c r="M538" s="199"/>
      <c r="N538" s="199"/>
      <c r="O538" s="199"/>
      <c r="P538" s="199"/>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c r="AS538" s="184"/>
      <c r="AT538" s="184"/>
      <c r="AU538" s="184"/>
      <c r="AV538" s="184"/>
      <c r="AW538" s="184"/>
      <c r="AX538" s="184"/>
      <c r="AY538" s="184"/>
      <c r="AZ538" s="184"/>
      <c r="BA538" s="184"/>
      <c r="BB538" s="184"/>
      <c r="BC538" s="184"/>
      <c r="BD538" s="184"/>
      <c r="BE538" s="184"/>
      <c r="BF538" s="184"/>
      <c r="BG538" s="184"/>
      <c r="BH538" s="184"/>
      <c r="BI538" s="184"/>
      <c r="BJ538" s="184"/>
      <c r="BK538" s="184"/>
      <c r="BL538" s="184"/>
      <c r="BM538" s="184"/>
      <c r="BN538" s="184"/>
      <c r="BO538" s="184"/>
      <c r="BP538" s="184"/>
      <c r="BQ538" s="184"/>
      <c r="BR538" s="184"/>
      <c r="BS538" s="184"/>
      <c r="BT538" s="184"/>
      <c r="BU538" s="184"/>
      <c r="BV538" s="184"/>
      <c r="BW538" s="184"/>
      <c r="BX538" s="184"/>
      <c r="BY538" s="184"/>
      <c r="BZ538" s="184"/>
      <c r="CA538" s="184"/>
      <c r="CB538" s="184"/>
      <c r="CC538" s="184"/>
      <c r="CD538" s="184"/>
      <c r="CE538" s="184"/>
      <c r="CF538" s="184"/>
      <c r="CG538" s="184"/>
      <c r="CH538" s="184"/>
      <c r="CI538" s="184"/>
      <c r="CJ538" s="184"/>
      <c r="CK538" s="184"/>
      <c r="CL538" s="184"/>
      <c r="CM538" s="184"/>
      <c r="CN538" s="184"/>
      <c r="CO538" s="184"/>
      <c r="CP538" s="184"/>
      <c r="CQ538" s="184"/>
      <c r="CR538" s="184"/>
      <c r="CS538" s="184"/>
      <c r="CT538" s="184"/>
      <c r="CU538" s="184"/>
      <c r="CV538" s="184"/>
      <c r="CW538" s="184"/>
      <c r="CX538" s="184"/>
      <c r="CY538" s="184"/>
      <c r="CZ538" s="184"/>
      <c r="DA538" s="184"/>
      <c r="DB538" s="184"/>
      <c r="DC538" s="184"/>
      <c r="DD538" s="184"/>
      <c r="DE538" s="184"/>
      <c r="DF538" s="184"/>
      <c r="DG538" s="184"/>
      <c r="DH538" s="184"/>
      <c r="DI538" s="184"/>
      <c r="DJ538" s="184"/>
      <c r="DK538" s="184"/>
      <c r="DL538" s="184"/>
      <c r="DM538" s="184"/>
      <c r="DN538" s="184"/>
      <c r="DO538" s="184"/>
      <c r="DP538" s="184"/>
      <c r="DQ538" s="184"/>
      <c r="DR538" s="184"/>
      <c r="DS538" s="184"/>
      <c r="DT538" s="184"/>
      <c r="DU538" s="184"/>
      <c r="DV538" s="184"/>
      <c r="DW538" s="184"/>
      <c r="DX538" s="184"/>
      <c r="DY538" s="184"/>
      <c r="DZ538" s="184"/>
      <c r="EA538" s="184"/>
      <c r="EB538" s="184"/>
      <c r="EC538" s="184"/>
    </row>
    <row r="539" spans="1:133" s="128" customFormat="1" ht="15">
      <c r="A539" s="160" t="s">
        <v>523</v>
      </c>
      <c r="B539" s="160"/>
      <c r="C539" s="160"/>
      <c r="D539" s="160"/>
      <c r="E539" s="160"/>
      <c r="F539" s="148">
        <v>2.9</v>
      </c>
      <c r="G539" s="149" t="s">
        <v>471</v>
      </c>
      <c r="H539" s="199"/>
      <c r="I539" s="199"/>
      <c r="J539" s="199"/>
      <c r="K539" s="199"/>
      <c r="L539" s="199"/>
      <c r="M539" s="199"/>
      <c r="N539" s="199"/>
      <c r="O539" s="199"/>
      <c r="P539" s="199"/>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c r="AS539" s="184"/>
      <c r="AT539" s="184"/>
      <c r="AU539" s="184"/>
      <c r="AV539" s="184"/>
      <c r="AW539" s="184"/>
      <c r="AX539" s="184"/>
      <c r="AY539" s="184"/>
      <c r="AZ539" s="184"/>
      <c r="BA539" s="184"/>
      <c r="BB539" s="184"/>
      <c r="BC539" s="184"/>
      <c r="BD539" s="184"/>
      <c r="BE539" s="184"/>
      <c r="BF539" s="184"/>
      <c r="BG539" s="184"/>
      <c r="BH539" s="184"/>
      <c r="BI539" s="184"/>
      <c r="BJ539" s="184"/>
      <c r="BK539" s="184"/>
      <c r="BL539" s="184"/>
      <c r="BM539" s="184"/>
      <c r="BN539" s="184"/>
      <c r="BO539" s="184"/>
      <c r="BP539" s="184"/>
      <c r="BQ539" s="184"/>
      <c r="BR539" s="184"/>
      <c r="BS539" s="184"/>
      <c r="BT539" s="184"/>
      <c r="BU539" s="184"/>
      <c r="BV539" s="184"/>
      <c r="BW539" s="184"/>
      <c r="BX539" s="184"/>
      <c r="BY539" s="184"/>
      <c r="BZ539" s="184"/>
      <c r="CA539" s="184"/>
      <c r="CB539" s="184"/>
      <c r="CC539" s="184"/>
      <c r="CD539" s="184"/>
      <c r="CE539" s="184"/>
      <c r="CF539" s="184"/>
      <c r="CG539" s="184"/>
      <c r="CH539" s="184"/>
      <c r="CI539" s="184"/>
      <c r="CJ539" s="184"/>
      <c r="CK539" s="184"/>
      <c r="CL539" s="184"/>
      <c r="CM539" s="184"/>
      <c r="CN539" s="184"/>
      <c r="CO539" s="184"/>
      <c r="CP539" s="184"/>
      <c r="CQ539" s="184"/>
      <c r="CR539" s="184"/>
      <c r="CS539" s="184"/>
      <c r="CT539" s="184"/>
      <c r="CU539" s="184"/>
      <c r="CV539" s="184"/>
      <c r="CW539" s="184"/>
      <c r="CX539" s="184"/>
      <c r="CY539" s="184"/>
      <c r="CZ539" s="184"/>
      <c r="DA539" s="184"/>
      <c r="DB539" s="184"/>
      <c r="DC539" s="184"/>
      <c r="DD539" s="184"/>
      <c r="DE539" s="184"/>
      <c r="DF539" s="184"/>
      <c r="DG539" s="184"/>
      <c r="DH539" s="184"/>
      <c r="DI539" s="184"/>
      <c r="DJ539" s="184"/>
      <c r="DK539" s="184"/>
      <c r="DL539" s="184"/>
      <c r="DM539" s="184"/>
      <c r="DN539" s="184"/>
      <c r="DO539" s="184"/>
      <c r="DP539" s="184"/>
      <c r="DQ539" s="184"/>
      <c r="DR539" s="184"/>
      <c r="DS539" s="184"/>
      <c r="DT539" s="184"/>
      <c r="DU539" s="184"/>
      <c r="DV539" s="184"/>
      <c r="DW539" s="184"/>
      <c r="DX539" s="184"/>
      <c r="DY539" s="184"/>
      <c r="DZ539" s="184"/>
      <c r="EA539" s="184"/>
      <c r="EB539" s="184"/>
      <c r="EC539" s="184"/>
    </row>
    <row r="540" spans="1:133" s="128" customFormat="1" ht="15">
      <c r="A540" s="160" t="s">
        <v>561</v>
      </c>
      <c r="B540" s="160"/>
      <c r="C540" s="160"/>
      <c r="D540" s="160"/>
      <c r="E540" s="160"/>
      <c r="F540" s="148">
        <v>2</v>
      </c>
      <c r="G540" s="149" t="s">
        <v>552</v>
      </c>
      <c r="H540" s="199"/>
      <c r="I540" s="199"/>
      <c r="J540" s="199"/>
      <c r="K540" s="199"/>
      <c r="L540" s="199"/>
      <c r="M540" s="199"/>
      <c r="N540" s="199"/>
      <c r="O540" s="199"/>
      <c r="P540" s="199"/>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c r="AS540" s="184"/>
      <c r="AT540" s="184"/>
      <c r="AU540" s="184"/>
      <c r="AV540" s="184"/>
      <c r="AW540" s="184"/>
      <c r="AX540" s="184"/>
      <c r="AY540" s="184"/>
      <c r="AZ540" s="184"/>
      <c r="BA540" s="184"/>
      <c r="BB540" s="184"/>
      <c r="BC540" s="184"/>
      <c r="BD540" s="184"/>
      <c r="BE540" s="184"/>
      <c r="BF540" s="184"/>
      <c r="BG540" s="184"/>
      <c r="BH540" s="184"/>
      <c r="BI540" s="184"/>
      <c r="BJ540" s="184"/>
      <c r="BK540" s="184"/>
      <c r="BL540" s="184"/>
      <c r="BM540" s="184"/>
      <c r="BN540" s="184"/>
      <c r="BO540" s="184"/>
      <c r="BP540" s="184"/>
      <c r="BQ540" s="184"/>
      <c r="BR540" s="184"/>
      <c r="BS540" s="184"/>
      <c r="BT540" s="184"/>
      <c r="BU540" s="184"/>
      <c r="BV540" s="184"/>
      <c r="BW540" s="184"/>
      <c r="BX540" s="184"/>
      <c r="BY540" s="184"/>
      <c r="BZ540" s="184"/>
      <c r="CA540" s="184"/>
      <c r="CB540" s="184"/>
      <c r="CC540" s="184"/>
      <c r="CD540" s="184"/>
      <c r="CE540" s="184"/>
      <c r="CF540" s="184"/>
      <c r="CG540" s="184"/>
      <c r="CH540" s="184"/>
      <c r="CI540" s="184"/>
      <c r="CJ540" s="184"/>
      <c r="CK540" s="184"/>
      <c r="CL540" s="184"/>
      <c r="CM540" s="184"/>
      <c r="CN540" s="184"/>
      <c r="CO540" s="184"/>
      <c r="CP540" s="184"/>
      <c r="CQ540" s="184"/>
      <c r="CR540" s="184"/>
      <c r="CS540" s="184"/>
      <c r="CT540" s="184"/>
      <c r="CU540" s="184"/>
      <c r="CV540" s="184"/>
      <c r="CW540" s="184"/>
      <c r="CX540" s="184"/>
      <c r="CY540" s="184"/>
      <c r="CZ540" s="184"/>
      <c r="DA540" s="184"/>
      <c r="DB540" s="184"/>
      <c r="DC540" s="184"/>
      <c r="DD540" s="184"/>
      <c r="DE540" s="184"/>
      <c r="DF540" s="184"/>
      <c r="DG540" s="184"/>
      <c r="DH540" s="184"/>
      <c r="DI540" s="184"/>
      <c r="DJ540" s="184"/>
      <c r="DK540" s="184"/>
      <c r="DL540" s="184"/>
      <c r="DM540" s="184"/>
      <c r="DN540" s="184"/>
      <c r="DO540" s="184"/>
      <c r="DP540" s="184"/>
      <c r="DQ540" s="184"/>
      <c r="DR540" s="184"/>
      <c r="DS540" s="184"/>
      <c r="DT540" s="184"/>
      <c r="DU540" s="184"/>
      <c r="DV540" s="184"/>
      <c r="DW540" s="184"/>
      <c r="DX540" s="184"/>
      <c r="DY540" s="184"/>
      <c r="DZ540" s="184"/>
      <c r="EA540" s="184"/>
      <c r="EB540" s="184"/>
      <c r="EC540" s="184"/>
    </row>
    <row r="541" spans="1:133" s="128" customFormat="1" ht="15">
      <c r="A541" s="206" t="s">
        <v>515</v>
      </c>
      <c r="B541" s="206"/>
      <c r="C541" s="206"/>
      <c r="D541" s="206"/>
      <c r="E541" s="206"/>
      <c r="F541" s="207">
        <f>(F537*F536*F535)+(F538*F539*F540)</f>
        <v>20.6</v>
      </c>
      <c r="G541" s="208" t="s">
        <v>474</v>
      </c>
      <c r="H541" s="199"/>
      <c r="I541" s="199"/>
      <c r="J541" s="199"/>
      <c r="K541" s="199"/>
      <c r="L541" s="199"/>
      <c r="M541" s="199"/>
      <c r="N541" s="199"/>
      <c r="O541" s="199"/>
      <c r="P541" s="199"/>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c r="AS541" s="184"/>
      <c r="AT541" s="184"/>
      <c r="AU541" s="184"/>
      <c r="AV541" s="184"/>
      <c r="AW541" s="184"/>
      <c r="AX541" s="184"/>
      <c r="AY541" s="184"/>
      <c r="AZ541" s="184"/>
      <c r="BA541" s="184"/>
      <c r="BB541" s="184"/>
      <c r="BC541" s="184"/>
      <c r="BD541" s="184"/>
      <c r="BE541" s="184"/>
      <c r="BF541" s="184"/>
      <c r="BG541" s="184"/>
      <c r="BH541" s="184"/>
      <c r="BI541" s="184"/>
      <c r="BJ541" s="184"/>
      <c r="BK541" s="184"/>
      <c r="BL541" s="184"/>
      <c r="BM541" s="184"/>
      <c r="BN541" s="184"/>
      <c r="BO541" s="184"/>
      <c r="BP541" s="184"/>
      <c r="BQ541" s="184"/>
      <c r="BR541" s="184"/>
      <c r="BS541" s="184"/>
      <c r="BT541" s="184"/>
      <c r="BU541" s="184"/>
      <c r="BV541" s="184"/>
      <c r="BW541" s="184"/>
      <c r="BX541" s="184"/>
      <c r="BY541" s="184"/>
      <c r="BZ541" s="184"/>
      <c r="CA541" s="184"/>
      <c r="CB541" s="184"/>
      <c r="CC541" s="184"/>
      <c r="CD541" s="184"/>
      <c r="CE541" s="184"/>
      <c r="CF541" s="184"/>
      <c r="CG541" s="184"/>
      <c r="CH541" s="184"/>
      <c r="CI541" s="184"/>
      <c r="CJ541" s="184"/>
      <c r="CK541" s="184"/>
      <c r="CL541" s="184"/>
      <c r="CM541" s="184"/>
      <c r="CN541" s="184"/>
      <c r="CO541" s="184"/>
      <c r="CP541" s="184"/>
      <c r="CQ541" s="184"/>
      <c r="CR541" s="184"/>
      <c r="CS541" s="184"/>
      <c r="CT541" s="184"/>
      <c r="CU541" s="184"/>
      <c r="CV541" s="184"/>
      <c r="CW541" s="184"/>
      <c r="CX541" s="184"/>
      <c r="CY541" s="184"/>
      <c r="CZ541" s="184"/>
      <c r="DA541" s="184"/>
      <c r="DB541" s="184"/>
      <c r="DC541" s="184"/>
      <c r="DD541" s="184"/>
      <c r="DE541" s="184"/>
      <c r="DF541" s="184"/>
      <c r="DG541" s="184"/>
      <c r="DH541" s="184"/>
      <c r="DI541" s="184"/>
      <c r="DJ541" s="184"/>
      <c r="DK541" s="184"/>
      <c r="DL541" s="184"/>
      <c r="DM541" s="184"/>
      <c r="DN541" s="184"/>
      <c r="DO541" s="184"/>
      <c r="DP541" s="184"/>
      <c r="DQ541" s="184"/>
      <c r="DR541" s="184"/>
      <c r="DS541" s="184"/>
      <c r="DT541" s="184"/>
      <c r="DU541" s="184"/>
      <c r="DV541" s="184"/>
      <c r="DW541" s="184"/>
      <c r="DX541" s="184"/>
      <c r="DY541" s="184"/>
      <c r="DZ541" s="184"/>
      <c r="EA541" s="184"/>
      <c r="EB541" s="184"/>
      <c r="EC541" s="184"/>
    </row>
    <row r="542" spans="1:133" s="128" customFormat="1" ht="12.75">
      <c r="A542" s="218" t="s">
        <v>568</v>
      </c>
      <c r="B542" s="218"/>
      <c r="C542" s="218"/>
      <c r="D542" s="218"/>
      <c r="E542" s="218"/>
      <c r="F542" s="218"/>
      <c r="G542" s="218"/>
      <c r="H542" s="218"/>
      <c r="I542" s="218"/>
      <c r="J542" s="218"/>
      <c r="K542" s="218"/>
      <c r="L542" s="218"/>
      <c r="M542" s="218"/>
      <c r="N542" s="218"/>
      <c r="O542" s="218"/>
      <c r="P542" s="218"/>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c r="AS542" s="184"/>
      <c r="AT542" s="184"/>
      <c r="AU542" s="184"/>
      <c r="AV542" s="184"/>
      <c r="AW542" s="184"/>
      <c r="AX542" s="184"/>
      <c r="AY542" s="184"/>
      <c r="AZ542" s="184"/>
      <c r="BA542" s="184"/>
      <c r="BB542" s="184"/>
      <c r="BC542" s="184"/>
      <c r="BD542" s="184"/>
      <c r="BE542" s="184"/>
      <c r="BF542" s="184"/>
      <c r="BG542" s="184"/>
      <c r="BH542" s="184"/>
      <c r="BI542" s="184"/>
      <c r="BJ542" s="184"/>
      <c r="BK542" s="184"/>
      <c r="BL542" s="184"/>
      <c r="BM542" s="184"/>
      <c r="BN542" s="184"/>
      <c r="BO542" s="184"/>
      <c r="BP542" s="184"/>
      <c r="BQ542" s="184"/>
      <c r="BR542" s="184"/>
      <c r="BS542" s="184"/>
      <c r="BT542" s="184"/>
      <c r="BU542" s="184"/>
      <c r="BV542" s="184"/>
      <c r="BW542" s="184"/>
      <c r="BX542" s="184"/>
      <c r="BY542" s="184"/>
      <c r="BZ542" s="184"/>
      <c r="CA542" s="184"/>
      <c r="CB542" s="184"/>
      <c r="CC542" s="184"/>
      <c r="CD542" s="184"/>
      <c r="CE542" s="184"/>
      <c r="CF542" s="184"/>
      <c r="CG542" s="184"/>
      <c r="CH542" s="184"/>
      <c r="CI542" s="184"/>
      <c r="CJ542" s="184"/>
      <c r="CK542" s="184"/>
      <c r="CL542" s="184"/>
      <c r="CM542" s="184"/>
      <c r="CN542" s="184"/>
      <c r="CO542" s="184"/>
      <c r="CP542" s="184"/>
      <c r="CQ542" s="184"/>
      <c r="CR542" s="184"/>
      <c r="CS542" s="184"/>
      <c r="CT542" s="184"/>
      <c r="CU542" s="184"/>
      <c r="CV542" s="184"/>
      <c r="CW542" s="184"/>
      <c r="CX542" s="184"/>
      <c r="CY542" s="184"/>
      <c r="CZ542" s="184"/>
      <c r="DA542" s="184"/>
      <c r="DB542" s="184"/>
      <c r="DC542" s="184"/>
      <c r="DD542" s="184"/>
      <c r="DE542" s="184"/>
      <c r="DF542" s="184"/>
      <c r="DG542" s="184"/>
      <c r="DH542" s="184"/>
      <c r="DI542" s="184"/>
      <c r="DJ542" s="184"/>
      <c r="DK542" s="184"/>
      <c r="DL542" s="184"/>
      <c r="DM542" s="184"/>
      <c r="DN542" s="184"/>
      <c r="DO542" s="184"/>
      <c r="DP542" s="184"/>
      <c r="DQ542" s="184"/>
      <c r="DR542" s="184"/>
      <c r="DS542" s="184"/>
      <c r="DT542" s="184"/>
      <c r="DU542" s="184"/>
      <c r="DV542" s="184"/>
      <c r="DW542" s="184"/>
      <c r="DX542" s="184"/>
      <c r="DY542" s="184"/>
      <c r="DZ542" s="184"/>
      <c r="EA542" s="184"/>
      <c r="EB542" s="184"/>
      <c r="EC542" s="184"/>
    </row>
    <row r="543" spans="1:133" s="128" customFormat="1" ht="15">
      <c r="A543" s="160" t="s">
        <v>470</v>
      </c>
      <c r="B543" s="160"/>
      <c r="C543" s="160"/>
      <c r="D543" s="160"/>
      <c r="E543" s="160"/>
      <c r="F543" s="148">
        <v>1</v>
      </c>
      <c r="G543" s="149" t="s">
        <v>471</v>
      </c>
      <c r="H543" s="199"/>
      <c r="I543" s="199"/>
      <c r="J543" s="199"/>
      <c r="K543" s="199"/>
      <c r="L543" s="199"/>
      <c r="M543" s="199"/>
      <c r="N543" s="199"/>
      <c r="O543" s="199"/>
      <c r="P543" s="199"/>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c r="AS543" s="184"/>
      <c r="AT543" s="184"/>
      <c r="AU543" s="184"/>
      <c r="AV543" s="184"/>
      <c r="AW543" s="184"/>
      <c r="AX543" s="184"/>
      <c r="AY543" s="184"/>
      <c r="AZ543" s="184"/>
      <c r="BA543" s="184"/>
      <c r="BB543" s="184"/>
      <c r="BC543" s="184"/>
      <c r="BD543" s="184"/>
      <c r="BE543" s="184"/>
      <c r="BF543" s="184"/>
      <c r="BG543" s="184"/>
      <c r="BH543" s="184"/>
      <c r="BI543" s="184"/>
      <c r="BJ543" s="184"/>
      <c r="BK543" s="184"/>
      <c r="BL543" s="184"/>
      <c r="BM543" s="184"/>
      <c r="BN543" s="184"/>
      <c r="BO543" s="184"/>
      <c r="BP543" s="184"/>
      <c r="BQ543" s="184"/>
      <c r="BR543" s="184"/>
      <c r="BS543" s="184"/>
      <c r="BT543" s="184"/>
      <c r="BU543" s="184"/>
      <c r="BV543" s="184"/>
      <c r="BW543" s="184"/>
      <c r="BX543" s="184"/>
      <c r="BY543" s="184"/>
      <c r="BZ543" s="184"/>
      <c r="CA543" s="184"/>
      <c r="CB543" s="184"/>
      <c r="CC543" s="184"/>
      <c r="CD543" s="184"/>
      <c r="CE543" s="184"/>
      <c r="CF543" s="184"/>
      <c r="CG543" s="184"/>
      <c r="CH543" s="184"/>
      <c r="CI543" s="184"/>
      <c r="CJ543" s="184"/>
      <c r="CK543" s="184"/>
      <c r="CL543" s="184"/>
      <c r="CM543" s="184"/>
      <c r="CN543" s="184"/>
      <c r="CO543" s="184"/>
      <c r="CP543" s="184"/>
      <c r="CQ543" s="184"/>
      <c r="CR543" s="184"/>
      <c r="CS543" s="184"/>
      <c r="CT543" s="184"/>
      <c r="CU543" s="184"/>
      <c r="CV543" s="184"/>
      <c r="CW543" s="184"/>
      <c r="CX543" s="184"/>
      <c r="CY543" s="184"/>
      <c r="CZ543" s="184"/>
      <c r="DA543" s="184"/>
      <c r="DB543" s="184"/>
      <c r="DC543" s="184"/>
      <c r="DD543" s="184"/>
      <c r="DE543" s="184"/>
      <c r="DF543" s="184"/>
      <c r="DG543" s="184"/>
      <c r="DH543" s="184"/>
      <c r="DI543" s="184"/>
      <c r="DJ543" s="184"/>
      <c r="DK543" s="184"/>
      <c r="DL543" s="184"/>
      <c r="DM543" s="184"/>
      <c r="DN543" s="184"/>
      <c r="DO543" s="184"/>
      <c r="DP543" s="184"/>
      <c r="DQ543" s="184"/>
      <c r="DR543" s="184"/>
      <c r="DS543" s="184"/>
      <c r="DT543" s="184"/>
      <c r="DU543" s="184"/>
      <c r="DV543" s="184"/>
      <c r="DW543" s="184"/>
      <c r="DX543" s="184"/>
      <c r="DY543" s="184"/>
      <c r="DZ543" s="184"/>
      <c r="EA543" s="184"/>
      <c r="EB543" s="184"/>
      <c r="EC543" s="184"/>
    </row>
    <row r="544" spans="1:133" s="128" customFormat="1" ht="15">
      <c r="A544" s="160" t="s">
        <v>523</v>
      </c>
      <c r="B544" s="160"/>
      <c r="C544" s="160"/>
      <c r="D544" s="160"/>
      <c r="E544" s="160"/>
      <c r="F544" s="148">
        <v>1</v>
      </c>
      <c r="G544" s="149" t="s">
        <v>471</v>
      </c>
      <c r="H544" s="199"/>
      <c r="I544" s="199"/>
      <c r="J544" s="199"/>
      <c r="K544" s="199"/>
      <c r="L544" s="199"/>
      <c r="M544" s="199"/>
      <c r="N544" s="199"/>
      <c r="O544" s="199"/>
      <c r="P544" s="199"/>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c r="AS544" s="184"/>
      <c r="AT544" s="184"/>
      <c r="AU544" s="184"/>
      <c r="AV544" s="184"/>
      <c r="AW544" s="184"/>
      <c r="AX544" s="184"/>
      <c r="AY544" s="184"/>
      <c r="AZ544" s="184"/>
      <c r="BA544" s="184"/>
      <c r="BB544" s="184"/>
      <c r="BC544" s="184"/>
      <c r="BD544" s="184"/>
      <c r="BE544" s="184"/>
      <c r="BF544" s="184"/>
      <c r="BG544" s="184"/>
      <c r="BH544" s="184"/>
      <c r="BI544" s="184"/>
      <c r="BJ544" s="184"/>
      <c r="BK544" s="184"/>
      <c r="BL544" s="184"/>
      <c r="BM544" s="184"/>
      <c r="BN544" s="184"/>
      <c r="BO544" s="184"/>
      <c r="BP544" s="184"/>
      <c r="BQ544" s="184"/>
      <c r="BR544" s="184"/>
      <c r="BS544" s="184"/>
      <c r="BT544" s="184"/>
      <c r="BU544" s="184"/>
      <c r="BV544" s="184"/>
      <c r="BW544" s="184"/>
      <c r="BX544" s="184"/>
      <c r="BY544" s="184"/>
      <c r="BZ544" s="184"/>
      <c r="CA544" s="184"/>
      <c r="CB544" s="184"/>
      <c r="CC544" s="184"/>
      <c r="CD544" s="184"/>
      <c r="CE544" s="184"/>
      <c r="CF544" s="184"/>
      <c r="CG544" s="184"/>
      <c r="CH544" s="184"/>
      <c r="CI544" s="184"/>
      <c r="CJ544" s="184"/>
      <c r="CK544" s="184"/>
      <c r="CL544" s="184"/>
      <c r="CM544" s="184"/>
      <c r="CN544" s="184"/>
      <c r="CO544" s="184"/>
      <c r="CP544" s="184"/>
      <c r="CQ544" s="184"/>
      <c r="CR544" s="184"/>
      <c r="CS544" s="184"/>
      <c r="CT544" s="184"/>
      <c r="CU544" s="184"/>
      <c r="CV544" s="184"/>
      <c r="CW544" s="184"/>
      <c r="CX544" s="184"/>
      <c r="CY544" s="184"/>
      <c r="CZ544" s="184"/>
      <c r="DA544" s="184"/>
      <c r="DB544" s="184"/>
      <c r="DC544" s="184"/>
      <c r="DD544" s="184"/>
      <c r="DE544" s="184"/>
      <c r="DF544" s="184"/>
      <c r="DG544" s="184"/>
      <c r="DH544" s="184"/>
      <c r="DI544" s="184"/>
      <c r="DJ544" s="184"/>
      <c r="DK544" s="184"/>
      <c r="DL544" s="184"/>
      <c r="DM544" s="184"/>
      <c r="DN544" s="184"/>
      <c r="DO544" s="184"/>
      <c r="DP544" s="184"/>
      <c r="DQ544" s="184"/>
      <c r="DR544" s="184"/>
      <c r="DS544" s="184"/>
      <c r="DT544" s="184"/>
      <c r="DU544" s="184"/>
      <c r="DV544" s="184"/>
      <c r="DW544" s="184"/>
      <c r="DX544" s="184"/>
      <c r="DY544" s="184"/>
      <c r="DZ544" s="184"/>
      <c r="EA544" s="184"/>
      <c r="EB544" s="184"/>
      <c r="EC544" s="184"/>
    </row>
    <row r="545" spans="1:133" s="128" customFormat="1" ht="15">
      <c r="A545" s="160" t="s">
        <v>561</v>
      </c>
      <c r="B545" s="160"/>
      <c r="C545" s="160"/>
      <c r="D545" s="160"/>
      <c r="E545" s="160"/>
      <c r="F545" s="148">
        <v>4</v>
      </c>
      <c r="G545" s="149" t="s">
        <v>552</v>
      </c>
      <c r="H545" s="199"/>
      <c r="I545" s="199"/>
      <c r="J545" s="199"/>
      <c r="K545" s="199"/>
      <c r="L545" s="199"/>
      <c r="M545" s="199"/>
      <c r="N545" s="199"/>
      <c r="O545" s="199"/>
      <c r="P545" s="199"/>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c r="AS545" s="184"/>
      <c r="AT545" s="184"/>
      <c r="AU545" s="184"/>
      <c r="AV545" s="184"/>
      <c r="AW545" s="184"/>
      <c r="AX545" s="184"/>
      <c r="AY545" s="184"/>
      <c r="AZ545" s="184"/>
      <c r="BA545" s="184"/>
      <c r="BB545" s="184"/>
      <c r="BC545" s="184"/>
      <c r="BD545" s="184"/>
      <c r="BE545" s="184"/>
      <c r="BF545" s="184"/>
      <c r="BG545" s="184"/>
      <c r="BH545" s="184"/>
      <c r="BI545" s="184"/>
      <c r="BJ545" s="184"/>
      <c r="BK545" s="184"/>
      <c r="BL545" s="184"/>
      <c r="BM545" s="184"/>
      <c r="BN545" s="184"/>
      <c r="BO545" s="184"/>
      <c r="BP545" s="184"/>
      <c r="BQ545" s="184"/>
      <c r="BR545" s="184"/>
      <c r="BS545" s="184"/>
      <c r="BT545" s="184"/>
      <c r="BU545" s="184"/>
      <c r="BV545" s="184"/>
      <c r="BW545" s="184"/>
      <c r="BX545" s="184"/>
      <c r="BY545" s="184"/>
      <c r="BZ545" s="184"/>
      <c r="CA545" s="184"/>
      <c r="CB545" s="184"/>
      <c r="CC545" s="184"/>
      <c r="CD545" s="184"/>
      <c r="CE545" s="184"/>
      <c r="CF545" s="184"/>
      <c r="CG545" s="184"/>
      <c r="CH545" s="184"/>
      <c r="CI545" s="184"/>
      <c r="CJ545" s="184"/>
      <c r="CK545" s="184"/>
      <c r="CL545" s="184"/>
      <c r="CM545" s="184"/>
      <c r="CN545" s="184"/>
      <c r="CO545" s="184"/>
      <c r="CP545" s="184"/>
      <c r="CQ545" s="184"/>
      <c r="CR545" s="184"/>
      <c r="CS545" s="184"/>
      <c r="CT545" s="184"/>
      <c r="CU545" s="184"/>
      <c r="CV545" s="184"/>
      <c r="CW545" s="184"/>
      <c r="CX545" s="184"/>
      <c r="CY545" s="184"/>
      <c r="CZ545" s="184"/>
      <c r="DA545" s="184"/>
      <c r="DB545" s="184"/>
      <c r="DC545" s="184"/>
      <c r="DD545" s="184"/>
      <c r="DE545" s="184"/>
      <c r="DF545" s="184"/>
      <c r="DG545" s="184"/>
      <c r="DH545" s="184"/>
      <c r="DI545" s="184"/>
      <c r="DJ545" s="184"/>
      <c r="DK545" s="184"/>
      <c r="DL545" s="184"/>
      <c r="DM545" s="184"/>
      <c r="DN545" s="184"/>
      <c r="DO545" s="184"/>
      <c r="DP545" s="184"/>
      <c r="DQ545" s="184"/>
      <c r="DR545" s="184"/>
      <c r="DS545" s="184"/>
      <c r="DT545" s="184"/>
      <c r="DU545" s="184"/>
      <c r="DV545" s="184"/>
      <c r="DW545" s="184"/>
      <c r="DX545" s="184"/>
      <c r="DY545" s="184"/>
      <c r="DZ545" s="184"/>
      <c r="EA545" s="184"/>
      <c r="EB545" s="184"/>
      <c r="EC545" s="184"/>
    </row>
    <row r="546" spans="1:133" s="128" customFormat="1" ht="12.75">
      <c r="A546" s="165"/>
      <c r="B546" s="165"/>
      <c r="C546" s="165"/>
      <c r="D546" s="165"/>
      <c r="E546" s="165"/>
      <c r="F546" s="165"/>
      <c r="G546" s="165"/>
      <c r="H546" s="165"/>
      <c r="I546" s="165"/>
      <c r="J546" s="165"/>
      <c r="K546" s="165"/>
      <c r="L546" s="165"/>
      <c r="M546" s="165"/>
      <c r="N546" s="165"/>
      <c r="O546" s="165"/>
      <c r="P546" s="165"/>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c r="AS546" s="184"/>
      <c r="AT546" s="184"/>
      <c r="AU546" s="184"/>
      <c r="AV546" s="184"/>
      <c r="AW546" s="184"/>
      <c r="AX546" s="184"/>
      <c r="AY546" s="184"/>
      <c r="AZ546" s="184"/>
      <c r="BA546" s="184"/>
      <c r="BB546" s="184"/>
      <c r="BC546" s="184"/>
      <c r="BD546" s="184"/>
      <c r="BE546" s="184"/>
      <c r="BF546" s="184"/>
      <c r="BG546" s="184"/>
      <c r="BH546" s="184"/>
      <c r="BI546" s="184"/>
      <c r="BJ546" s="184"/>
      <c r="BK546" s="184"/>
      <c r="BL546" s="184"/>
      <c r="BM546" s="184"/>
      <c r="BN546" s="184"/>
      <c r="BO546" s="184"/>
      <c r="BP546" s="184"/>
      <c r="BQ546" s="184"/>
      <c r="BR546" s="184"/>
      <c r="BS546" s="184"/>
      <c r="BT546" s="184"/>
      <c r="BU546" s="184"/>
      <c r="BV546" s="184"/>
      <c r="BW546" s="184"/>
      <c r="BX546" s="184"/>
      <c r="BY546" s="184"/>
      <c r="BZ546" s="184"/>
      <c r="CA546" s="184"/>
      <c r="CB546" s="184"/>
      <c r="CC546" s="184"/>
      <c r="CD546" s="184"/>
      <c r="CE546" s="184"/>
      <c r="CF546" s="184"/>
      <c r="CG546" s="184"/>
      <c r="CH546" s="184"/>
      <c r="CI546" s="184"/>
      <c r="CJ546" s="184"/>
      <c r="CK546" s="184"/>
      <c r="CL546" s="184"/>
      <c r="CM546" s="184"/>
      <c r="CN546" s="184"/>
      <c r="CO546" s="184"/>
      <c r="CP546" s="184"/>
      <c r="CQ546" s="184"/>
      <c r="CR546" s="184"/>
      <c r="CS546" s="184"/>
      <c r="CT546" s="184"/>
      <c r="CU546" s="184"/>
      <c r="CV546" s="184"/>
      <c r="CW546" s="184"/>
      <c r="CX546" s="184"/>
      <c r="CY546" s="184"/>
      <c r="CZ546" s="184"/>
      <c r="DA546" s="184"/>
      <c r="DB546" s="184"/>
      <c r="DC546" s="184"/>
      <c r="DD546" s="184"/>
      <c r="DE546" s="184"/>
      <c r="DF546" s="184"/>
      <c r="DG546" s="184"/>
      <c r="DH546" s="184"/>
      <c r="DI546" s="184"/>
      <c r="DJ546" s="184"/>
      <c r="DK546" s="184"/>
      <c r="DL546" s="184"/>
      <c r="DM546" s="184"/>
      <c r="DN546" s="184"/>
      <c r="DO546" s="184"/>
      <c r="DP546" s="184"/>
      <c r="DQ546" s="184"/>
      <c r="DR546" s="184"/>
      <c r="DS546" s="184"/>
      <c r="DT546" s="184"/>
      <c r="DU546" s="184"/>
      <c r="DV546" s="184"/>
      <c r="DW546" s="184"/>
      <c r="DX546" s="184"/>
      <c r="DY546" s="184"/>
      <c r="DZ546" s="184"/>
      <c r="EA546" s="184"/>
      <c r="EB546" s="184"/>
      <c r="EC546" s="184"/>
    </row>
    <row r="547" spans="1:133" s="128" customFormat="1" ht="15">
      <c r="A547" s="160" t="s">
        <v>470</v>
      </c>
      <c r="B547" s="160"/>
      <c r="C547" s="160"/>
      <c r="D547" s="160"/>
      <c r="E547" s="160"/>
      <c r="F547" s="148">
        <v>0.8</v>
      </c>
      <c r="G547" s="149" t="s">
        <v>471</v>
      </c>
      <c r="H547" s="199"/>
      <c r="I547" s="199"/>
      <c r="J547" s="199"/>
      <c r="K547" s="199"/>
      <c r="L547" s="199"/>
      <c r="M547" s="199"/>
      <c r="N547" s="199"/>
      <c r="O547" s="199"/>
      <c r="P547" s="199"/>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c r="AS547" s="184"/>
      <c r="AT547" s="184"/>
      <c r="AU547" s="184"/>
      <c r="AV547" s="184"/>
      <c r="AW547" s="184"/>
      <c r="AX547" s="184"/>
      <c r="AY547" s="184"/>
      <c r="AZ547" s="184"/>
      <c r="BA547" s="184"/>
      <c r="BB547" s="184"/>
      <c r="BC547" s="184"/>
      <c r="BD547" s="184"/>
      <c r="BE547" s="184"/>
      <c r="BF547" s="184"/>
      <c r="BG547" s="184"/>
      <c r="BH547" s="184"/>
      <c r="BI547" s="184"/>
      <c r="BJ547" s="184"/>
      <c r="BK547" s="184"/>
      <c r="BL547" s="184"/>
      <c r="BM547" s="184"/>
      <c r="BN547" s="184"/>
      <c r="BO547" s="184"/>
      <c r="BP547" s="184"/>
      <c r="BQ547" s="184"/>
      <c r="BR547" s="184"/>
      <c r="BS547" s="184"/>
      <c r="BT547" s="184"/>
      <c r="BU547" s="184"/>
      <c r="BV547" s="184"/>
      <c r="BW547" s="184"/>
      <c r="BX547" s="184"/>
      <c r="BY547" s="184"/>
      <c r="BZ547" s="184"/>
      <c r="CA547" s="184"/>
      <c r="CB547" s="184"/>
      <c r="CC547" s="184"/>
      <c r="CD547" s="184"/>
      <c r="CE547" s="184"/>
      <c r="CF547" s="184"/>
      <c r="CG547" s="184"/>
      <c r="CH547" s="184"/>
      <c r="CI547" s="184"/>
      <c r="CJ547" s="184"/>
      <c r="CK547" s="184"/>
      <c r="CL547" s="184"/>
      <c r="CM547" s="184"/>
      <c r="CN547" s="184"/>
      <c r="CO547" s="184"/>
      <c r="CP547" s="184"/>
      <c r="CQ547" s="184"/>
      <c r="CR547" s="184"/>
      <c r="CS547" s="184"/>
      <c r="CT547" s="184"/>
      <c r="CU547" s="184"/>
      <c r="CV547" s="184"/>
      <c r="CW547" s="184"/>
      <c r="CX547" s="184"/>
      <c r="CY547" s="184"/>
      <c r="CZ547" s="184"/>
      <c r="DA547" s="184"/>
      <c r="DB547" s="184"/>
      <c r="DC547" s="184"/>
      <c r="DD547" s="184"/>
      <c r="DE547" s="184"/>
      <c r="DF547" s="184"/>
      <c r="DG547" s="184"/>
      <c r="DH547" s="184"/>
      <c r="DI547" s="184"/>
      <c r="DJ547" s="184"/>
      <c r="DK547" s="184"/>
      <c r="DL547" s="184"/>
      <c r="DM547" s="184"/>
      <c r="DN547" s="184"/>
      <c r="DO547" s="184"/>
      <c r="DP547" s="184"/>
      <c r="DQ547" s="184"/>
      <c r="DR547" s="184"/>
      <c r="DS547" s="184"/>
      <c r="DT547" s="184"/>
      <c r="DU547" s="184"/>
      <c r="DV547" s="184"/>
      <c r="DW547" s="184"/>
      <c r="DX547" s="184"/>
      <c r="DY547" s="184"/>
      <c r="DZ547" s="184"/>
      <c r="EA547" s="184"/>
      <c r="EB547" s="184"/>
      <c r="EC547" s="184"/>
    </row>
    <row r="548" spans="1:133" s="128" customFormat="1" ht="15">
      <c r="A548" s="160" t="s">
        <v>523</v>
      </c>
      <c r="B548" s="160"/>
      <c r="C548" s="160"/>
      <c r="D548" s="160"/>
      <c r="E548" s="160"/>
      <c r="F548" s="148">
        <v>0.8</v>
      </c>
      <c r="G548" s="149" t="s">
        <v>471</v>
      </c>
      <c r="H548" s="199"/>
      <c r="I548" s="199"/>
      <c r="J548" s="199"/>
      <c r="K548" s="199"/>
      <c r="L548" s="199"/>
      <c r="M548" s="199"/>
      <c r="N548" s="199"/>
      <c r="O548" s="199"/>
      <c r="P548" s="199"/>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c r="AS548" s="184"/>
      <c r="AT548" s="184"/>
      <c r="AU548" s="184"/>
      <c r="AV548" s="184"/>
      <c r="AW548" s="184"/>
      <c r="AX548" s="184"/>
      <c r="AY548" s="184"/>
      <c r="AZ548" s="184"/>
      <c r="BA548" s="184"/>
      <c r="BB548" s="184"/>
      <c r="BC548" s="184"/>
      <c r="BD548" s="184"/>
      <c r="BE548" s="184"/>
      <c r="BF548" s="184"/>
      <c r="BG548" s="184"/>
      <c r="BH548" s="184"/>
      <c r="BI548" s="184"/>
      <c r="BJ548" s="184"/>
      <c r="BK548" s="184"/>
      <c r="BL548" s="184"/>
      <c r="BM548" s="184"/>
      <c r="BN548" s="184"/>
      <c r="BO548" s="184"/>
      <c r="BP548" s="184"/>
      <c r="BQ548" s="184"/>
      <c r="BR548" s="184"/>
      <c r="BS548" s="184"/>
      <c r="BT548" s="184"/>
      <c r="BU548" s="184"/>
      <c r="BV548" s="184"/>
      <c r="BW548" s="184"/>
      <c r="BX548" s="184"/>
      <c r="BY548" s="184"/>
      <c r="BZ548" s="184"/>
      <c r="CA548" s="184"/>
      <c r="CB548" s="184"/>
      <c r="CC548" s="184"/>
      <c r="CD548" s="184"/>
      <c r="CE548" s="184"/>
      <c r="CF548" s="184"/>
      <c r="CG548" s="184"/>
      <c r="CH548" s="184"/>
      <c r="CI548" s="184"/>
      <c r="CJ548" s="184"/>
      <c r="CK548" s="184"/>
      <c r="CL548" s="184"/>
      <c r="CM548" s="184"/>
      <c r="CN548" s="184"/>
      <c r="CO548" s="184"/>
      <c r="CP548" s="184"/>
      <c r="CQ548" s="184"/>
      <c r="CR548" s="184"/>
      <c r="CS548" s="184"/>
      <c r="CT548" s="184"/>
      <c r="CU548" s="184"/>
      <c r="CV548" s="184"/>
      <c r="CW548" s="184"/>
      <c r="CX548" s="184"/>
      <c r="CY548" s="184"/>
      <c r="CZ548" s="184"/>
      <c r="DA548" s="184"/>
      <c r="DB548" s="184"/>
      <c r="DC548" s="184"/>
      <c r="DD548" s="184"/>
      <c r="DE548" s="184"/>
      <c r="DF548" s="184"/>
      <c r="DG548" s="184"/>
      <c r="DH548" s="184"/>
      <c r="DI548" s="184"/>
      <c r="DJ548" s="184"/>
      <c r="DK548" s="184"/>
      <c r="DL548" s="184"/>
      <c r="DM548" s="184"/>
      <c r="DN548" s="184"/>
      <c r="DO548" s="184"/>
      <c r="DP548" s="184"/>
      <c r="DQ548" s="184"/>
      <c r="DR548" s="184"/>
      <c r="DS548" s="184"/>
      <c r="DT548" s="184"/>
      <c r="DU548" s="184"/>
      <c r="DV548" s="184"/>
      <c r="DW548" s="184"/>
      <c r="DX548" s="184"/>
      <c r="DY548" s="184"/>
      <c r="DZ548" s="184"/>
      <c r="EA548" s="184"/>
      <c r="EB548" s="184"/>
      <c r="EC548" s="184"/>
    </row>
    <row r="549" spans="1:133" s="128" customFormat="1" ht="15">
      <c r="A549" s="160" t="s">
        <v>561</v>
      </c>
      <c r="B549" s="160"/>
      <c r="C549" s="160"/>
      <c r="D549" s="160"/>
      <c r="E549" s="160"/>
      <c r="F549" s="148">
        <v>4</v>
      </c>
      <c r="G549" s="149" t="s">
        <v>552</v>
      </c>
      <c r="H549" s="199"/>
      <c r="I549" s="199"/>
      <c r="J549" s="199"/>
      <c r="K549" s="199"/>
      <c r="L549" s="199"/>
      <c r="M549" s="199"/>
      <c r="N549" s="199"/>
      <c r="O549" s="199"/>
      <c r="P549" s="199"/>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c r="AS549" s="184"/>
      <c r="AT549" s="184"/>
      <c r="AU549" s="184"/>
      <c r="AV549" s="184"/>
      <c r="AW549" s="184"/>
      <c r="AX549" s="184"/>
      <c r="AY549" s="184"/>
      <c r="AZ549" s="184"/>
      <c r="BA549" s="184"/>
      <c r="BB549" s="184"/>
      <c r="BC549" s="184"/>
      <c r="BD549" s="184"/>
      <c r="BE549" s="184"/>
      <c r="BF549" s="184"/>
      <c r="BG549" s="184"/>
      <c r="BH549" s="184"/>
      <c r="BI549" s="184"/>
      <c r="BJ549" s="184"/>
      <c r="BK549" s="184"/>
      <c r="BL549" s="184"/>
      <c r="BM549" s="184"/>
      <c r="BN549" s="184"/>
      <c r="BO549" s="184"/>
      <c r="BP549" s="184"/>
      <c r="BQ549" s="184"/>
      <c r="BR549" s="184"/>
      <c r="BS549" s="184"/>
      <c r="BT549" s="184"/>
      <c r="BU549" s="184"/>
      <c r="BV549" s="184"/>
      <c r="BW549" s="184"/>
      <c r="BX549" s="184"/>
      <c r="BY549" s="184"/>
      <c r="BZ549" s="184"/>
      <c r="CA549" s="184"/>
      <c r="CB549" s="184"/>
      <c r="CC549" s="184"/>
      <c r="CD549" s="184"/>
      <c r="CE549" s="184"/>
      <c r="CF549" s="184"/>
      <c r="CG549" s="184"/>
      <c r="CH549" s="184"/>
      <c r="CI549" s="184"/>
      <c r="CJ549" s="184"/>
      <c r="CK549" s="184"/>
      <c r="CL549" s="184"/>
      <c r="CM549" s="184"/>
      <c r="CN549" s="184"/>
      <c r="CO549" s="184"/>
      <c r="CP549" s="184"/>
      <c r="CQ549" s="184"/>
      <c r="CR549" s="184"/>
      <c r="CS549" s="184"/>
      <c r="CT549" s="184"/>
      <c r="CU549" s="184"/>
      <c r="CV549" s="184"/>
      <c r="CW549" s="184"/>
      <c r="CX549" s="184"/>
      <c r="CY549" s="184"/>
      <c r="CZ549" s="184"/>
      <c r="DA549" s="184"/>
      <c r="DB549" s="184"/>
      <c r="DC549" s="184"/>
      <c r="DD549" s="184"/>
      <c r="DE549" s="184"/>
      <c r="DF549" s="184"/>
      <c r="DG549" s="184"/>
      <c r="DH549" s="184"/>
      <c r="DI549" s="184"/>
      <c r="DJ549" s="184"/>
      <c r="DK549" s="184"/>
      <c r="DL549" s="184"/>
      <c r="DM549" s="184"/>
      <c r="DN549" s="184"/>
      <c r="DO549" s="184"/>
      <c r="DP549" s="184"/>
      <c r="DQ549" s="184"/>
      <c r="DR549" s="184"/>
      <c r="DS549" s="184"/>
      <c r="DT549" s="184"/>
      <c r="DU549" s="184"/>
      <c r="DV549" s="184"/>
      <c r="DW549" s="184"/>
      <c r="DX549" s="184"/>
      <c r="DY549" s="184"/>
      <c r="DZ549" s="184"/>
      <c r="EA549" s="184"/>
      <c r="EB549" s="184"/>
      <c r="EC549" s="184"/>
    </row>
    <row r="550" spans="1:133" s="128" customFormat="1" ht="15">
      <c r="A550" s="206" t="s">
        <v>515</v>
      </c>
      <c r="B550" s="206"/>
      <c r="C550" s="206"/>
      <c r="D550" s="206"/>
      <c r="E550" s="206"/>
      <c r="F550" s="207">
        <f>(F545*F544*F543)+(F547*F548*F549)</f>
        <v>6.56</v>
      </c>
      <c r="G550" s="208" t="s">
        <v>474</v>
      </c>
      <c r="H550" s="199"/>
      <c r="I550" s="199"/>
      <c r="J550" s="199"/>
      <c r="K550" s="199"/>
      <c r="L550" s="199"/>
      <c r="M550" s="199"/>
      <c r="N550" s="199"/>
      <c r="O550" s="199"/>
      <c r="P550" s="199"/>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c r="AS550" s="184"/>
      <c r="AT550" s="184"/>
      <c r="AU550" s="184"/>
      <c r="AV550" s="184"/>
      <c r="AW550" s="184"/>
      <c r="AX550" s="184"/>
      <c r="AY550" s="184"/>
      <c r="AZ550" s="184"/>
      <c r="BA550" s="184"/>
      <c r="BB550" s="184"/>
      <c r="BC550" s="184"/>
      <c r="BD550" s="184"/>
      <c r="BE550" s="184"/>
      <c r="BF550" s="184"/>
      <c r="BG550" s="184"/>
      <c r="BH550" s="184"/>
      <c r="BI550" s="184"/>
      <c r="BJ550" s="184"/>
      <c r="BK550" s="184"/>
      <c r="BL550" s="184"/>
      <c r="BM550" s="184"/>
      <c r="BN550" s="184"/>
      <c r="BO550" s="184"/>
      <c r="BP550" s="184"/>
      <c r="BQ550" s="184"/>
      <c r="BR550" s="184"/>
      <c r="BS550" s="184"/>
      <c r="BT550" s="184"/>
      <c r="BU550" s="184"/>
      <c r="BV550" s="184"/>
      <c r="BW550" s="184"/>
      <c r="BX550" s="184"/>
      <c r="BY550" s="184"/>
      <c r="BZ550" s="184"/>
      <c r="CA550" s="184"/>
      <c r="CB550" s="184"/>
      <c r="CC550" s="184"/>
      <c r="CD550" s="184"/>
      <c r="CE550" s="184"/>
      <c r="CF550" s="184"/>
      <c r="CG550" s="184"/>
      <c r="CH550" s="184"/>
      <c r="CI550" s="184"/>
      <c r="CJ550" s="184"/>
      <c r="CK550" s="184"/>
      <c r="CL550" s="184"/>
      <c r="CM550" s="184"/>
      <c r="CN550" s="184"/>
      <c r="CO550" s="184"/>
      <c r="CP550" s="184"/>
      <c r="CQ550" s="184"/>
      <c r="CR550" s="184"/>
      <c r="CS550" s="184"/>
      <c r="CT550" s="184"/>
      <c r="CU550" s="184"/>
      <c r="CV550" s="184"/>
      <c r="CW550" s="184"/>
      <c r="CX550" s="184"/>
      <c r="CY550" s="184"/>
      <c r="CZ550" s="184"/>
      <c r="DA550" s="184"/>
      <c r="DB550" s="184"/>
      <c r="DC550" s="184"/>
      <c r="DD550" s="184"/>
      <c r="DE550" s="184"/>
      <c r="DF550" s="184"/>
      <c r="DG550" s="184"/>
      <c r="DH550" s="184"/>
      <c r="DI550" s="184"/>
      <c r="DJ550" s="184"/>
      <c r="DK550" s="184"/>
      <c r="DL550" s="184"/>
      <c r="DM550" s="184"/>
      <c r="DN550" s="184"/>
      <c r="DO550" s="184"/>
      <c r="DP550" s="184"/>
      <c r="DQ550" s="184"/>
      <c r="DR550" s="184"/>
      <c r="DS550" s="184"/>
      <c r="DT550" s="184"/>
      <c r="DU550" s="184"/>
      <c r="DV550" s="184"/>
      <c r="DW550" s="184"/>
      <c r="DX550" s="184"/>
      <c r="DY550" s="184"/>
      <c r="DZ550" s="184"/>
      <c r="EA550" s="184"/>
      <c r="EB550" s="184"/>
      <c r="EC550" s="184"/>
    </row>
    <row r="551" spans="1:133" s="128" customFormat="1" ht="12.75">
      <c r="A551" s="165"/>
      <c r="B551" s="165"/>
      <c r="C551" s="165"/>
      <c r="D551" s="165"/>
      <c r="E551" s="165"/>
      <c r="F551" s="165"/>
      <c r="G551" s="165"/>
      <c r="H551" s="165"/>
      <c r="I551" s="165"/>
      <c r="J551" s="165"/>
      <c r="K551" s="165"/>
      <c r="L551" s="165"/>
      <c r="M551" s="165"/>
      <c r="N551" s="165"/>
      <c r="O551" s="165"/>
      <c r="P551" s="165"/>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c r="AS551" s="184"/>
      <c r="AT551" s="184"/>
      <c r="AU551" s="184"/>
      <c r="AV551" s="184"/>
      <c r="AW551" s="184"/>
      <c r="AX551" s="184"/>
      <c r="AY551" s="184"/>
      <c r="AZ551" s="184"/>
      <c r="BA551" s="184"/>
      <c r="BB551" s="184"/>
      <c r="BC551" s="184"/>
      <c r="BD551" s="184"/>
      <c r="BE551" s="184"/>
      <c r="BF551" s="184"/>
      <c r="BG551" s="184"/>
      <c r="BH551" s="184"/>
      <c r="BI551" s="184"/>
      <c r="BJ551" s="184"/>
      <c r="BK551" s="184"/>
      <c r="BL551" s="184"/>
      <c r="BM551" s="184"/>
      <c r="BN551" s="184"/>
      <c r="BO551" s="184"/>
      <c r="BP551" s="184"/>
      <c r="BQ551" s="184"/>
      <c r="BR551" s="184"/>
      <c r="BS551" s="184"/>
      <c r="BT551" s="184"/>
      <c r="BU551" s="184"/>
      <c r="BV551" s="184"/>
      <c r="BW551" s="184"/>
      <c r="BX551" s="184"/>
      <c r="BY551" s="184"/>
      <c r="BZ551" s="184"/>
      <c r="CA551" s="184"/>
      <c r="CB551" s="184"/>
      <c r="CC551" s="184"/>
      <c r="CD551" s="184"/>
      <c r="CE551" s="184"/>
      <c r="CF551" s="184"/>
      <c r="CG551" s="184"/>
      <c r="CH551" s="184"/>
      <c r="CI551" s="184"/>
      <c r="CJ551" s="184"/>
      <c r="CK551" s="184"/>
      <c r="CL551" s="184"/>
      <c r="CM551" s="184"/>
      <c r="CN551" s="184"/>
      <c r="CO551" s="184"/>
      <c r="CP551" s="184"/>
      <c r="CQ551" s="184"/>
      <c r="CR551" s="184"/>
      <c r="CS551" s="184"/>
      <c r="CT551" s="184"/>
      <c r="CU551" s="184"/>
      <c r="CV551" s="184"/>
      <c r="CW551" s="184"/>
      <c r="CX551" s="184"/>
      <c r="CY551" s="184"/>
      <c r="CZ551" s="184"/>
      <c r="DA551" s="184"/>
      <c r="DB551" s="184"/>
      <c r="DC551" s="184"/>
      <c r="DD551" s="184"/>
      <c r="DE551" s="184"/>
      <c r="DF551" s="184"/>
      <c r="DG551" s="184"/>
      <c r="DH551" s="184"/>
      <c r="DI551" s="184"/>
      <c r="DJ551" s="184"/>
      <c r="DK551" s="184"/>
      <c r="DL551" s="184"/>
      <c r="DM551" s="184"/>
      <c r="DN551" s="184"/>
      <c r="DO551" s="184"/>
      <c r="DP551" s="184"/>
      <c r="DQ551" s="184"/>
      <c r="DR551" s="184"/>
      <c r="DS551" s="184"/>
      <c r="DT551" s="184"/>
      <c r="DU551" s="184"/>
      <c r="DV551" s="184"/>
      <c r="DW551" s="184"/>
      <c r="DX551" s="184"/>
      <c r="DY551" s="184"/>
      <c r="DZ551" s="184"/>
      <c r="EA551" s="184"/>
      <c r="EB551" s="184"/>
      <c r="EC551" s="184"/>
    </row>
    <row r="552" spans="1:133" s="128" customFormat="1" ht="15.75">
      <c r="A552" s="151" t="s">
        <v>467</v>
      </c>
      <c r="B552" s="151"/>
      <c r="C552" s="152">
        <f>F533+F528+F541+F550</f>
        <v>80.76</v>
      </c>
      <c r="D552" s="153" t="s">
        <v>474</v>
      </c>
      <c r="E552" s="154"/>
      <c r="F552" s="154"/>
      <c r="G552" s="154"/>
      <c r="H552" s="154"/>
      <c r="I552" s="154"/>
      <c r="J552" s="153"/>
      <c r="K552" s="152"/>
      <c r="L552" s="174"/>
      <c r="M552" s="175"/>
      <c r="N552" s="176"/>
      <c r="O552" s="176"/>
      <c r="P552" s="177"/>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c r="AS552" s="184"/>
      <c r="AT552" s="184"/>
      <c r="AU552" s="184"/>
      <c r="AV552" s="184"/>
      <c r="AW552" s="184"/>
      <c r="AX552" s="184"/>
      <c r="AY552" s="184"/>
      <c r="AZ552" s="184"/>
      <c r="BA552" s="184"/>
      <c r="BB552" s="184"/>
      <c r="BC552" s="184"/>
      <c r="BD552" s="184"/>
      <c r="BE552" s="184"/>
      <c r="BF552" s="184"/>
      <c r="BG552" s="184"/>
      <c r="BH552" s="184"/>
      <c r="BI552" s="184"/>
      <c r="BJ552" s="184"/>
      <c r="BK552" s="184"/>
      <c r="BL552" s="184"/>
      <c r="BM552" s="184"/>
      <c r="BN552" s="184"/>
      <c r="BO552" s="184"/>
      <c r="BP552" s="184"/>
      <c r="BQ552" s="184"/>
      <c r="BR552" s="184"/>
      <c r="BS552" s="184"/>
      <c r="BT552" s="184"/>
      <c r="BU552" s="184"/>
      <c r="BV552" s="184"/>
      <c r="BW552" s="184"/>
      <c r="BX552" s="184"/>
      <c r="BY552" s="184"/>
      <c r="BZ552" s="184"/>
      <c r="CA552" s="184"/>
      <c r="CB552" s="184"/>
      <c r="CC552" s="184"/>
      <c r="CD552" s="184"/>
      <c r="CE552" s="184"/>
      <c r="CF552" s="184"/>
      <c r="CG552" s="184"/>
      <c r="CH552" s="184"/>
      <c r="CI552" s="184"/>
      <c r="CJ552" s="184"/>
      <c r="CK552" s="184"/>
      <c r="CL552" s="184"/>
      <c r="CM552" s="184"/>
      <c r="CN552" s="184"/>
      <c r="CO552" s="184"/>
      <c r="CP552" s="184"/>
      <c r="CQ552" s="184"/>
      <c r="CR552" s="184"/>
      <c r="CS552" s="184"/>
      <c r="CT552" s="184"/>
      <c r="CU552" s="184"/>
      <c r="CV552" s="184"/>
      <c r="CW552" s="184"/>
      <c r="CX552" s="184"/>
      <c r="CY552" s="184"/>
      <c r="CZ552" s="184"/>
      <c r="DA552" s="184"/>
      <c r="DB552" s="184"/>
      <c r="DC552" s="184"/>
      <c r="DD552" s="184"/>
      <c r="DE552" s="184"/>
      <c r="DF552" s="184"/>
      <c r="DG552" s="184"/>
      <c r="DH552" s="184"/>
      <c r="DI552" s="184"/>
      <c r="DJ552" s="184"/>
      <c r="DK552" s="184"/>
      <c r="DL552" s="184"/>
      <c r="DM552" s="184"/>
      <c r="DN552" s="184"/>
      <c r="DO552" s="184"/>
      <c r="DP552" s="184"/>
      <c r="DQ552" s="184"/>
      <c r="DR552" s="184"/>
      <c r="DS552" s="184"/>
      <c r="DT552" s="184"/>
      <c r="DU552" s="184"/>
      <c r="DV552" s="184"/>
      <c r="DW552" s="184"/>
      <c r="DX552" s="184"/>
      <c r="DY552" s="184"/>
      <c r="DZ552" s="184"/>
      <c r="EA552" s="184"/>
      <c r="EB552" s="184"/>
      <c r="EC552" s="184"/>
    </row>
    <row r="553" spans="1:133" s="128" customFormat="1" ht="15" customHeight="1">
      <c r="A553" s="142" t="s">
        <v>127</v>
      </c>
      <c r="B553" s="142"/>
      <c r="C553" s="200" t="s">
        <v>526</v>
      </c>
      <c r="D553" s="200"/>
      <c r="E553" s="200"/>
      <c r="F553" s="200"/>
      <c r="G553" s="200"/>
      <c r="H553" s="200"/>
      <c r="I553" s="200"/>
      <c r="J553" s="200"/>
      <c r="K553" s="200"/>
      <c r="L553" s="200"/>
      <c r="M553" s="200"/>
      <c r="N553" s="200"/>
      <c r="O553" s="200"/>
      <c r="P553" s="200"/>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c r="AS553" s="184"/>
      <c r="AT553" s="184"/>
      <c r="AU553" s="184"/>
      <c r="AV553" s="184"/>
      <c r="AW553" s="184"/>
      <c r="AX553" s="184"/>
      <c r="AY553" s="184"/>
      <c r="AZ553" s="184"/>
      <c r="BA553" s="184"/>
      <c r="BB553" s="184"/>
      <c r="BC553" s="184"/>
      <c r="BD553" s="184"/>
      <c r="BE553" s="184"/>
      <c r="BF553" s="184"/>
      <c r="BG553" s="184"/>
      <c r="BH553" s="184"/>
      <c r="BI553" s="184"/>
      <c r="BJ553" s="184"/>
      <c r="BK553" s="184"/>
      <c r="BL553" s="184"/>
      <c r="BM553" s="184"/>
      <c r="BN553" s="184"/>
      <c r="BO553" s="184"/>
      <c r="BP553" s="184"/>
      <c r="BQ553" s="184"/>
      <c r="BR553" s="184"/>
      <c r="BS553" s="184"/>
      <c r="BT553" s="184"/>
      <c r="BU553" s="184"/>
      <c r="BV553" s="184"/>
      <c r="BW553" s="184"/>
      <c r="BX553" s="184"/>
      <c r="BY553" s="184"/>
      <c r="BZ553" s="184"/>
      <c r="CA553" s="184"/>
      <c r="CB553" s="184"/>
      <c r="CC553" s="184"/>
      <c r="CD553" s="184"/>
      <c r="CE553" s="184"/>
      <c r="CF553" s="184"/>
      <c r="CG553" s="184"/>
      <c r="CH553" s="184"/>
      <c r="CI553" s="184"/>
      <c r="CJ553" s="184"/>
      <c r="CK553" s="184"/>
      <c r="CL553" s="184"/>
      <c r="CM553" s="184"/>
      <c r="CN553" s="184"/>
      <c r="CO553" s="184"/>
      <c r="CP553" s="184"/>
      <c r="CQ553" s="184"/>
      <c r="CR553" s="184"/>
      <c r="CS553" s="184"/>
      <c r="CT553" s="184"/>
      <c r="CU553" s="184"/>
      <c r="CV553" s="184"/>
      <c r="CW553" s="184"/>
      <c r="CX553" s="184"/>
      <c r="CY553" s="184"/>
      <c r="CZ553" s="184"/>
      <c r="DA553" s="184"/>
      <c r="DB553" s="184"/>
      <c r="DC553" s="184"/>
      <c r="DD553" s="184"/>
      <c r="DE553" s="184"/>
      <c r="DF553" s="184"/>
      <c r="DG553" s="184"/>
      <c r="DH553" s="184"/>
      <c r="DI553" s="184"/>
      <c r="DJ553" s="184"/>
      <c r="DK553" s="184"/>
      <c r="DL553" s="184"/>
      <c r="DM553" s="184"/>
      <c r="DN553" s="184"/>
      <c r="DO553" s="184"/>
      <c r="DP553" s="184"/>
      <c r="DQ553" s="184"/>
      <c r="DR553" s="184"/>
      <c r="DS553" s="184"/>
      <c r="DT553" s="184"/>
      <c r="DU553" s="184"/>
      <c r="DV553" s="184"/>
      <c r="DW553" s="184"/>
      <c r="DX553" s="184"/>
      <c r="DY553" s="184"/>
      <c r="DZ553" s="184"/>
      <c r="EA553" s="184"/>
      <c r="EB553" s="184"/>
      <c r="EC553" s="184"/>
    </row>
    <row r="554" spans="1:133" s="128" customFormat="1" ht="12.75">
      <c r="A554" s="142"/>
      <c r="B554" s="142"/>
      <c r="C554" s="200"/>
      <c r="D554" s="200"/>
      <c r="E554" s="200"/>
      <c r="F554" s="200"/>
      <c r="G554" s="200"/>
      <c r="H554" s="200"/>
      <c r="I554" s="200"/>
      <c r="J554" s="200"/>
      <c r="K554" s="200"/>
      <c r="L554" s="200"/>
      <c r="M554" s="200"/>
      <c r="N554" s="200"/>
      <c r="O554" s="200"/>
      <c r="P554" s="200"/>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c r="AS554" s="184"/>
      <c r="AT554" s="184"/>
      <c r="AU554" s="184"/>
      <c r="AV554" s="184"/>
      <c r="AW554" s="184"/>
      <c r="AX554" s="184"/>
      <c r="AY554" s="184"/>
      <c r="AZ554" s="184"/>
      <c r="BA554" s="184"/>
      <c r="BB554" s="184"/>
      <c r="BC554" s="184"/>
      <c r="BD554" s="184"/>
      <c r="BE554" s="184"/>
      <c r="BF554" s="184"/>
      <c r="BG554" s="184"/>
      <c r="BH554" s="184"/>
      <c r="BI554" s="184"/>
      <c r="BJ554" s="184"/>
      <c r="BK554" s="184"/>
      <c r="BL554" s="184"/>
      <c r="BM554" s="184"/>
      <c r="BN554" s="184"/>
      <c r="BO554" s="184"/>
      <c r="BP554" s="184"/>
      <c r="BQ554" s="184"/>
      <c r="BR554" s="184"/>
      <c r="BS554" s="184"/>
      <c r="BT554" s="184"/>
      <c r="BU554" s="184"/>
      <c r="BV554" s="184"/>
      <c r="BW554" s="184"/>
      <c r="BX554" s="184"/>
      <c r="BY554" s="184"/>
      <c r="BZ554" s="184"/>
      <c r="CA554" s="184"/>
      <c r="CB554" s="184"/>
      <c r="CC554" s="184"/>
      <c r="CD554" s="184"/>
      <c r="CE554" s="184"/>
      <c r="CF554" s="184"/>
      <c r="CG554" s="184"/>
      <c r="CH554" s="184"/>
      <c r="CI554" s="184"/>
      <c r="CJ554" s="184"/>
      <c r="CK554" s="184"/>
      <c r="CL554" s="184"/>
      <c r="CM554" s="184"/>
      <c r="CN554" s="184"/>
      <c r="CO554" s="184"/>
      <c r="CP554" s="184"/>
      <c r="CQ554" s="184"/>
      <c r="CR554" s="184"/>
      <c r="CS554" s="184"/>
      <c r="CT554" s="184"/>
      <c r="CU554" s="184"/>
      <c r="CV554" s="184"/>
      <c r="CW554" s="184"/>
      <c r="CX554" s="184"/>
      <c r="CY554" s="184"/>
      <c r="CZ554" s="184"/>
      <c r="DA554" s="184"/>
      <c r="DB554" s="184"/>
      <c r="DC554" s="184"/>
      <c r="DD554" s="184"/>
      <c r="DE554" s="184"/>
      <c r="DF554" s="184"/>
      <c r="DG554" s="184"/>
      <c r="DH554" s="184"/>
      <c r="DI554" s="184"/>
      <c r="DJ554" s="184"/>
      <c r="DK554" s="184"/>
      <c r="DL554" s="184"/>
      <c r="DM554" s="184"/>
      <c r="DN554" s="184"/>
      <c r="DO554" s="184"/>
      <c r="DP554" s="184"/>
      <c r="DQ554" s="184"/>
      <c r="DR554" s="184"/>
      <c r="DS554" s="184"/>
      <c r="DT554" s="184"/>
      <c r="DU554" s="184"/>
      <c r="DV554" s="184"/>
      <c r="DW554" s="184"/>
      <c r="DX554" s="184"/>
      <c r="DY554" s="184"/>
      <c r="DZ554" s="184"/>
      <c r="EA554" s="184"/>
      <c r="EB554" s="184"/>
      <c r="EC554" s="184"/>
    </row>
    <row r="555" spans="1:133" s="128" customFormat="1" ht="15" customHeight="1">
      <c r="A555" s="158" t="s">
        <v>469</v>
      </c>
      <c r="B555" s="158"/>
      <c r="C555" s="194" t="s">
        <v>569</v>
      </c>
      <c r="D555" s="194"/>
      <c r="E555" s="194"/>
      <c r="F555" s="194"/>
      <c r="G555" s="194"/>
      <c r="H555" s="194"/>
      <c r="I555" s="194"/>
      <c r="J555" s="194"/>
      <c r="K555" s="194"/>
      <c r="L555" s="194"/>
      <c r="M555" s="194"/>
      <c r="N555" s="194"/>
      <c r="O555" s="194"/>
      <c r="P555" s="19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c r="AS555" s="184"/>
      <c r="AT555" s="184"/>
      <c r="AU555" s="184"/>
      <c r="AV555" s="184"/>
      <c r="AW555" s="184"/>
      <c r="AX555" s="184"/>
      <c r="AY555" s="184"/>
      <c r="AZ555" s="184"/>
      <c r="BA555" s="184"/>
      <c r="BB555" s="184"/>
      <c r="BC555" s="184"/>
      <c r="BD555" s="184"/>
      <c r="BE555" s="184"/>
      <c r="BF555" s="184"/>
      <c r="BG555" s="184"/>
      <c r="BH555" s="184"/>
      <c r="BI555" s="184"/>
      <c r="BJ555" s="184"/>
      <c r="BK555" s="184"/>
      <c r="BL555" s="184"/>
      <c r="BM555" s="184"/>
      <c r="BN555" s="184"/>
      <c r="BO555" s="184"/>
      <c r="BP555" s="184"/>
      <c r="BQ555" s="184"/>
      <c r="BR555" s="184"/>
      <c r="BS555" s="184"/>
      <c r="BT555" s="184"/>
      <c r="BU555" s="184"/>
      <c r="BV555" s="184"/>
      <c r="BW555" s="184"/>
      <c r="BX555" s="184"/>
      <c r="BY555" s="184"/>
      <c r="BZ555" s="184"/>
      <c r="CA555" s="184"/>
      <c r="CB555" s="184"/>
      <c r="CC555" s="184"/>
      <c r="CD555" s="184"/>
      <c r="CE555" s="184"/>
      <c r="CF555" s="184"/>
      <c r="CG555" s="184"/>
      <c r="CH555" s="184"/>
      <c r="CI555" s="184"/>
      <c r="CJ555" s="184"/>
      <c r="CK555" s="184"/>
      <c r="CL555" s="184"/>
      <c r="CM555" s="184"/>
      <c r="CN555" s="184"/>
      <c r="CO555" s="184"/>
      <c r="CP555" s="184"/>
      <c r="CQ555" s="184"/>
      <c r="CR555" s="184"/>
      <c r="CS555" s="184"/>
      <c r="CT555" s="184"/>
      <c r="CU555" s="184"/>
      <c r="CV555" s="184"/>
      <c r="CW555" s="184"/>
      <c r="CX555" s="184"/>
      <c r="CY555" s="184"/>
      <c r="CZ555" s="184"/>
      <c r="DA555" s="184"/>
      <c r="DB555" s="184"/>
      <c r="DC555" s="184"/>
      <c r="DD555" s="184"/>
      <c r="DE555" s="184"/>
      <c r="DF555" s="184"/>
      <c r="DG555" s="184"/>
      <c r="DH555" s="184"/>
      <c r="DI555" s="184"/>
      <c r="DJ555" s="184"/>
      <c r="DK555" s="184"/>
      <c r="DL555" s="184"/>
      <c r="DM555" s="184"/>
      <c r="DN555" s="184"/>
      <c r="DO555" s="184"/>
      <c r="DP555" s="184"/>
      <c r="DQ555" s="184"/>
      <c r="DR555" s="184"/>
      <c r="DS555" s="184"/>
      <c r="DT555" s="184"/>
      <c r="DU555" s="184"/>
      <c r="DV555" s="184"/>
      <c r="DW555" s="184"/>
      <c r="DX555" s="184"/>
      <c r="DY555" s="184"/>
      <c r="DZ555" s="184"/>
      <c r="EA555" s="184"/>
      <c r="EB555" s="184"/>
      <c r="EC555" s="184"/>
    </row>
    <row r="556" spans="1:133" s="128" customFormat="1" ht="12.75">
      <c r="A556" s="158"/>
      <c r="B556" s="158"/>
      <c r="C556" s="194"/>
      <c r="D556" s="194"/>
      <c r="E556" s="194"/>
      <c r="F556" s="194"/>
      <c r="G556" s="194"/>
      <c r="H556" s="194"/>
      <c r="I556" s="194"/>
      <c r="J556" s="194"/>
      <c r="K556" s="194"/>
      <c r="L556" s="194"/>
      <c r="M556" s="194"/>
      <c r="N556" s="194"/>
      <c r="O556" s="194"/>
      <c r="P556" s="19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c r="AS556" s="184"/>
      <c r="AT556" s="184"/>
      <c r="AU556" s="184"/>
      <c r="AV556" s="184"/>
      <c r="AW556" s="184"/>
      <c r="AX556" s="184"/>
      <c r="AY556" s="184"/>
      <c r="AZ556" s="184"/>
      <c r="BA556" s="184"/>
      <c r="BB556" s="184"/>
      <c r="BC556" s="184"/>
      <c r="BD556" s="184"/>
      <c r="BE556" s="184"/>
      <c r="BF556" s="184"/>
      <c r="BG556" s="184"/>
      <c r="BH556" s="184"/>
      <c r="BI556" s="184"/>
      <c r="BJ556" s="184"/>
      <c r="BK556" s="184"/>
      <c r="BL556" s="184"/>
      <c r="BM556" s="184"/>
      <c r="BN556" s="184"/>
      <c r="BO556" s="184"/>
      <c r="BP556" s="184"/>
      <c r="BQ556" s="184"/>
      <c r="BR556" s="184"/>
      <c r="BS556" s="184"/>
      <c r="BT556" s="184"/>
      <c r="BU556" s="184"/>
      <c r="BV556" s="184"/>
      <c r="BW556" s="184"/>
      <c r="BX556" s="184"/>
      <c r="BY556" s="184"/>
      <c r="BZ556" s="184"/>
      <c r="CA556" s="184"/>
      <c r="CB556" s="184"/>
      <c r="CC556" s="184"/>
      <c r="CD556" s="184"/>
      <c r="CE556" s="184"/>
      <c r="CF556" s="184"/>
      <c r="CG556" s="184"/>
      <c r="CH556" s="184"/>
      <c r="CI556" s="184"/>
      <c r="CJ556" s="184"/>
      <c r="CK556" s="184"/>
      <c r="CL556" s="184"/>
      <c r="CM556" s="184"/>
      <c r="CN556" s="184"/>
      <c r="CO556" s="184"/>
      <c r="CP556" s="184"/>
      <c r="CQ556" s="184"/>
      <c r="CR556" s="184"/>
      <c r="CS556" s="184"/>
      <c r="CT556" s="184"/>
      <c r="CU556" s="184"/>
      <c r="CV556" s="184"/>
      <c r="CW556" s="184"/>
      <c r="CX556" s="184"/>
      <c r="CY556" s="184"/>
      <c r="CZ556" s="184"/>
      <c r="DA556" s="184"/>
      <c r="DB556" s="184"/>
      <c r="DC556" s="184"/>
      <c r="DD556" s="184"/>
      <c r="DE556" s="184"/>
      <c r="DF556" s="184"/>
      <c r="DG556" s="184"/>
      <c r="DH556" s="184"/>
      <c r="DI556" s="184"/>
      <c r="DJ556" s="184"/>
      <c r="DK556" s="184"/>
      <c r="DL556" s="184"/>
      <c r="DM556" s="184"/>
      <c r="DN556" s="184"/>
      <c r="DO556" s="184"/>
      <c r="DP556" s="184"/>
      <c r="DQ556" s="184"/>
      <c r="DR556" s="184"/>
      <c r="DS556" s="184"/>
      <c r="DT556" s="184"/>
      <c r="DU556" s="184"/>
      <c r="DV556" s="184"/>
      <c r="DW556" s="184"/>
      <c r="DX556" s="184"/>
      <c r="DY556" s="184"/>
      <c r="DZ556" s="184"/>
      <c r="EA556" s="184"/>
      <c r="EB556" s="184"/>
      <c r="EC556" s="184"/>
    </row>
    <row r="557" spans="1:133" s="128" customFormat="1" ht="13.5">
      <c r="A557" s="212"/>
      <c r="B557" s="212"/>
      <c r="C557" s="212"/>
      <c r="D557" s="212"/>
      <c r="E557" s="212"/>
      <c r="F557" s="212"/>
      <c r="G557" s="212"/>
      <c r="H557" s="212"/>
      <c r="I557" s="212"/>
      <c r="J557" s="212"/>
      <c r="K557" s="212"/>
      <c r="L557" s="212"/>
      <c r="M557" s="212"/>
      <c r="N557" s="212"/>
      <c r="O557" s="212"/>
      <c r="P557" s="212"/>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c r="AS557" s="184"/>
      <c r="AT557" s="184"/>
      <c r="AU557" s="184"/>
      <c r="AV557" s="184"/>
      <c r="AW557" s="184"/>
      <c r="AX557" s="184"/>
      <c r="AY557" s="184"/>
      <c r="AZ557" s="184"/>
      <c r="BA557" s="184"/>
      <c r="BB557" s="184"/>
      <c r="BC557" s="184"/>
      <c r="BD557" s="184"/>
      <c r="BE557" s="184"/>
      <c r="BF557" s="184"/>
      <c r="BG557" s="184"/>
      <c r="BH557" s="184"/>
      <c r="BI557" s="184"/>
      <c r="BJ557" s="184"/>
      <c r="BK557" s="184"/>
      <c r="BL557" s="184"/>
      <c r="BM557" s="184"/>
      <c r="BN557" s="184"/>
      <c r="BO557" s="184"/>
      <c r="BP557" s="184"/>
      <c r="BQ557" s="184"/>
      <c r="BR557" s="184"/>
      <c r="BS557" s="184"/>
      <c r="BT557" s="184"/>
      <c r="BU557" s="184"/>
      <c r="BV557" s="184"/>
      <c r="BW557" s="184"/>
      <c r="BX557" s="184"/>
      <c r="BY557" s="184"/>
      <c r="BZ557" s="184"/>
      <c r="CA557" s="184"/>
      <c r="CB557" s="184"/>
      <c r="CC557" s="184"/>
      <c r="CD557" s="184"/>
      <c r="CE557" s="184"/>
      <c r="CF557" s="184"/>
      <c r="CG557" s="184"/>
      <c r="CH557" s="184"/>
      <c r="CI557" s="184"/>
      <c r="CJ557" s="184"/>
      <c r="CK557" s="184"/>
      <c r="CL557" s="184"/>
      <c r="CM557" s="184"/>
      <c r="CN557" s="184"/>
      <c r="CO557" s="184"/>
      <c r="CP557" s="184"/>
      <c r="CQ557" s="184"/>
      <c r="CR557" s="184"/>
      <c r="CS557" s="184"/>
      <c r="CT557" s="184"/>
      <c r="CU557" s="184"/>
      <c r="CV557" s="184"/>
      <c r="CW557" s="184"/>
      <c r="CX557" s="184"/>
      <c r="CY557" s="184"/>
      <c r="CZ557" s="184"/>
      <c r="DA557" s="184"/>
      <c r="DB557" s="184"/>
      <c r="DC557" s="184"/>
      <c r="DD557" s="184"/>
      <c r="DE557" s="184"/>
      <c r="DF557" s="184"/>
      <c r="DG557" s="184"/>
      <c r="DH557" s="184"/>
      <c r="DI557" s="184"/>
      <c r="DJ557" s="184"/>
      <c r="DK557" s="184"/>
      <c r="DL557" s="184"/>
      <c r="DM557" s="184"/>
      <c r="DN557" s="184"/>
      <c r="DO557" s="184"/>
      <c r="DP557" s="184"/>
      <c r="DQ557" s="184"/>
      <c r="DR557" s="184"/>
      <c r="DS557" s="184"/>
      <c r="DT557" s="184"/>
      <c r="DU557" s="184"/>
      <c r="DV557" s="184"/>
      <c r="DW557" s="184"/>
      <c r="DX557" s="184"/>
      <c r="DY557" s="184"/>
      <c r="DZ557" s="184"/>
      <c r="EA557" s="184"/>
      <c r="EB557" s="184"/>
      <c r="EC557" s="184"/>
    </row>
    <row r="558" spans="1:133" s="128" customFormat="1" ht="15">
      <c r="A558" s="160" t="s">
        <v>528</v>
      </c>
      <c r="B558" s="160"/>
      <c r="C558" s="160"/>
      <c r="D558" s="160"/>
      <c r="E558" s="160"/>
      <c r="F558" s="148">
        <v>2.2</v>
      </c>
      <c r="G558" s="149" t="s">
        <v>529</v>
      </c>
      <c r="H558" s="199"/>
      <c r="I558" s="199"/>
      <c r="J558" s="199"/>
      <c r="K558" s="199"/>
      <c r="L558" s="199"/>
      <c r="M558" s="199"/>
      <c r="N558" s="199"/>
      <c r="O558" s="199"/>
      <c r="P558" s="199"/>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c r="AS558" s="184"/>
      <c r="AT558" s="184"/>
      <c r="AU558" s="184"/>
      <c r="AV558" s="184"/>
      <c r="AW558" s="184"/>
      <c r="AX558" s="184"/>
      <c r="AY558" s="184"/>
      <c r="AZ558" s="184"/>
      <c r="BA558" s="184"/>
      <c r="BB558" s="184"/>
      <c r="BC558" s="184"/>
      <c r="BD558" s="184"/>
      <c r="BE558" s="184"/>
      <c r="BF558" s="184"/>
      <c r="BG558" s="184"/>
      <c r="BH558" s="184"/>
      <c r="BI558" s="184"/>
      <c r="BJ558" s="184"/>
      <c r="BK558" s="184"/>
      <c r="BL558" s="184"/>
      <c r="BM558" s="184"/>
      <c r="BN558" s="184"/>
      <c r="BO558" s="184"/>
      <c r="BP558" s="184"/>
      <c r="BQ558" s="184"/>
      <c r="BR558" s="184"/>
      <c r="BS558" s="184"/>
      <c r="BT558" s="184"/>
      <c r="BU558" s="184"/>
      <c r="BV558" s="184"/>
      <c r="BW558" s="184"/>
      <c r="BX558" s="184"/>
      <c r="BY558" s="184"/>
      <c r="BZ558" s="184"/>
      <c r="CA558" s="184"/>
      <c r="CB558" s="184"/>
      <c r="CC558" s="184"/>
      <c r="CD558" s="184"/>
      <c r="CE558" s="184"/>
      <c r="CF558" s="184"/>
      <c r="CG558" s="184"/>
      <c r="CH558" s="184"/>
      <c r="CI558" s="184"/>
      <c r="CJ558" s="184"/>
      <c r="CK558" s="184"/>
      <c r="CL558" s="184"/>
      <c r="CM558" s="184"/>
      <c r="CN558" s="184"/>
      <c r="CO558" s="184"/>
      <c r="CP558" s="184"/>
      <c r="CQ558" s="184"/>
      <c r="CR558" s="184"/>
      <c r="CS558" s="184"/>
      <c r="CT558" s="184"/>
      <c r="CU558" s="184"/>
      <c r="CV558" s="184"/>
      <c r="CW558" s="184"/>
      <c r="CX558" s="184"/>
      <c r="CY558" s="184"/>
      <c r="CZ558" s="184"/>
      <c r="DA558" s="184"/>
      <c r="DB558" s="184"/>
      <c r="DC558" s="184"/>
      <c r="DD558" s="184"/>
      <c r="DE558" s="184"/>
      <c r="DF558" s="184"/>
      <c r="DG558" s="184"/>
      <c r="DH558" s="184"/>
      <c r="DI558" s="184"/>
      <c r="DJ558" s="184"/>
      <c r="DK558" s="184"/>
      <c r="DL558" s="184"/>
      <c r="DM558" s="184"/>
      <c r="DN558" s="184"/>
      <c r="DO558" s="184"/>
      <c r="DP558" s="184"/>
      <c r="DQ558" s="184"/>
      <c r="DR558" s="184"/>
      <c r="DS558" s="184"/>
      <c r="DT558" s="184"/>
      <c r="DU558" s="184"/>
      <c r="DV558" s="184"/>
      <c r="DW558" s="184"/>
      <c r="DX558" s="184"/>
      <c r="DY558" s="184"/>
      <c r="DZ558" s="184"/>
      <c r="EA558" s="184"/>
      <c r="EB558" s="184"/>
      <c r="EC558" s="184"/>
    </row>
    <row r="559" spans="1:133" s="128" customFormat="1" ht="15">
      <c r="A559" s="160" t="s">
        <v>530</v>
      </c>
      <c r="B559" s="160"/>
      <c r="C559" s="160"/>
      <c r="D559" s="160"/>
      <c r="E559" s="160"/>
      <c r="F559" s="148">
        <v>98</v>
      </c>
      <c r="G559" s="149" t="s">
        <v>531</v>
      </c>
      <c r="H559" s="199"/>
      <c r="I559" s="199"/>
      <c r="J559" s="199"/>
      <c r="K559" s="199"/>
      <c r="L559" s="199"/>
      <c r="M559" s="199"/>
      <c r="N559" s="199"/>
      <c r="O559" s="199"/>
      <c r="P559" s="199"/>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c r="AS559" s="184"/>
      <c r="AT559" s="184"/>
      <c r="AU559" s="184"/>
      <c r="AV559" s="184"/>
      <c r="AW559" s="184"/>
      <c r="AX559" s="184"/>
      <c r="AY559" s="184"/>
      <c r="AZ559" s="184"/>
      <c r="BA559" s="184"/>
      <c r="BB559" s="184"/>
      <c r="BC559" s="184"/>
      <c r="BD559" s="184"/>
      <c r="BE559" s="184"/>
      <c r="BF559" s="184"/>
      <c r="BG559" s="184"/>
      <c r="BH559" s="184"/>
      <c r="BI559" s="184"/>
      <c r="BJ559" s="184"/>
      <c r="BK559" s="184"/>
      <c r="BL559" s="184"/>
      <c r="BM559" s="184"/>
      <c r="BN559" s="184"/>
      <c r="BO559" s="184"/>
      <c r="BP559" s="184"/>
      <c r="BQ559" s="184"/>
      <c r="BR559" s="184"/>
      <c r="BS559" s="184"/>
      <c r="BT559" s="184"/>
      <c r="BU559" s="184"/>
      <c r="BV559" s="184"/>
      <c r="BW559" s="184"/>
      <c r="BX559" s="184"/>
      <c r="BY559" s="184"/>
      <c r="BZ559" s="184"/>
      <c r="CA559" s="184"/>
      <c r="CB559" s="184"/>
      <c r="CC559" s="184"/>
      <c r="CD559" s="184"/>
      <c r="CE559" s="184"/>
      <c r="CF559" s="184"/>
      <c r="CG559" s="184"/>
      <c r="CH559" s="184"/>
      <c r="CI559" s="184"/>
      <c r="CJ559" s="184"/>
      <c r="CK559" s="184"/>
      <c r="CL559" s="184"/>
      <c r="CM559" s="184"/>
      <c r="CN559" s="184"/>
      <c r="CO559" s="184"/>
      <c r="CP559" s="184"/>
      <c r="CQ559" s="184"/>
      <c r="CR559" s="184"/>
      <c r="CS559" s="184"/>
      <c r="CT559" s="184"/>
      <c r="CU559" s="184"/>
      <c r="CV559" s="184"/>
      <c r="CW559" s="184"/>
      <c r="CX559" s="184"/>
      <c r="CY559" s="184"/>
      <c r="CZ559" s="184"/>
      <c r="DA559" s="184"/>
      <c r="DB559" s="184"/>
      <c r="DC559" s="184"/>
      <c r="DD559" s="184"/>
      <c r="DE559" s="184"/>
      <c r="DF559" s="184"/>
      <c r="DG559" s="184"/>
      <c r="DH559" s="184"/>
      <c r="DI559" s="184"/>
      <c r="DJ559" s="184"/>
      <c r="DK559" s="184"/>
      <c r="DL559" s="184"/>
      <c r="DM559" s="184"/>
      <c r="DN559" s="184"/>
      <c r="DO559" s="184"/>
      <c r="DP559" s="184"/>
      <c r="DQ559" s="184"/>
      <c r="DR559" s="184"/>
      <c r="DS559" s="184"/>
      <c r="DT559" s="184"/>
      <c r="DU559" s="184"/>
      <c r="DV559" s="184"/>
      <c r="DW559" s="184"/>
      <c r="DX559" s="184"/>
      <c r="DY559" s="184"/>
      <c r="DZ559" s="184"/>
      <c r="EA559" s="184"/>
      <c r="EB559" s="184"/>
      <c r="EC559" s="184"/>
    </row>
    <row r="560" spans="1:133" s="128" customFormat="1" ht="15">
      <c r="A560" s="160"/>
      <c r="B560" s="160"/>
      <c r="C560" s="160"/>
      <c r="D560" s="160"/>
      <c r="E560" s="160"/>
      <c r="F560" s="148">
        <v>0.8</v>
      </c>
      <c r="G560" s="149" t="s">
        <v>531</v>
      </c>
      <c r="H560" s="199"/>
      <c r="I560" s="199"/>
      <c r="J560" s="199"/>
      <c r="K560" s="199"/>
      <c r="L560" s="199"/>
      <c r="M560" s="199"/>
      <c r="N560" s="199"/>
      <c r="O560" s="199"/>
      <c r="P560" s="199"/>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c r="AS560" s="184"/>
      <c r="AT560" s="184"/>
      <c r="AU560" s="184"/>
      <c r="AV560" s="184"/>
      <c r="AW560" s="184"/>
      <c r="AX560" s="184"/>
      <c r="AY560" s="184"/>
      <c r="AZ560" s="184"/>
      <c r="BA560" s="184"/>
      <c r="BB560" s="184"/>
      <c r="BC560" s="184"/>
      <c r="BD560" s="184"/>
      <c r="BE560" s="184"/>
      <c r="BF560" s="184"/>
      <c r="BG560" s="184"/>
      <c r="BH560" s="184"/>
      <c r="BI560" s="184"/>
      <c r="BJ560" s="184"/>
      <c r="BK560" s="184"/>
      <c r="BL560" s="184"/>
      <c r="BM560" s="184"/>
      <c r="BN560" s="184"/>
      <c r="BO560" s="184"/>
      <c r="BP560" s="184"/>
      <c r="BQ560" s="184"/>
      <c r="BR560" s="184"/>
      <c r="BS560" s="184"/>
      <c r="BT560" s="184"/>
      <c r="BU560" s="184"/>
      <c r="BV560" s="184"/>
      <c r="BW560" s="184"/>
      <c r="BX560" s="184"/>
      <c r="BY560" s="184"/>
      <c r="BZ560" s="184"/>
      <c r="CA560" s="184"/>
      <c r="CB560" s="184"/>
      <c r="CC560" s="184"/>
      <c r="CD560" s="184"/>
      <c r="CE560" s="184"/>
      <c r="CF560" s="184"/>
      <c r="CG560" s="184"/>
      <c r="CH560" s="184"/>
      <c r="CI560" s="184"/>
      <c r="CJ560" s="184"/>
      <c r="CK560" s="184"/>
      <c r="CL560" s="184"/>
      <c r="CM560" s="184"/>
      <c r="CN560" s="184"/>
      <c r="CO560" s="184"/>
      <c r="CP560" s="184"/>
      <c r="CQ560" s="184"/>
      <c r="CR560" s="184"/>
      <c r="CS560" s="184"/>
      <c r="CT560" s="184"/>
      <c r="CU560" s="184"/>
      <c r="CV560" s="184"/>
      <c r="CW560" s="184"/>
      <c r="CX560" s="184"/>
      <c r="CY560" s="184"/>
      <c r="CZ560" s="184"/>
      <c r="DA560" s="184"/>
      <c r="DB560" s="184"/>
      <c r="DC560" s="184"/>
      <c r="DD560" s="184"/>
      <c r="DE560" s="184"/>
      <c r="DF560" s="184"/>
      <c r="DG560" s="184"/>
      <c r="DH560" s="184"/>
      <c r="DI560" s="184"/>
      <c r="DJ560" s="184"/>
      <c r="DK560" s="184"/>
      <c r="DL560" s="184"/>
      <c r="DM560" s="184"/>
      <c r="DN560" s="184"/>
      <c r="DO560" s="184"/>
      <c r="DP560" s="184"/>
      <c r="DQ560" s="184"/>
      <c r="DR560" s="184"/>
      <c r="DS560" s="184"/>
      <c r="DT560" s="184"/>
      <c r="DU560" s="184"/>
      <c r="DV560" s="184"/>
      <c r="DW560" s="184"/>
      <c r="DX560" s="184"/>
      <c r="DY560" s="184"/>
      <c r="DZ560" s="184"/>
      <c r="EA560" s="184"/>
      <c r="EB560" s="184"/>
      <c r="EC560" s="184"/>
    </row>
    <row r="561" spans="1:133" s="128" customFormat="1" ht="15">
      <c r="A561" s="160" t="s">
        <v>532</v>
      </c>
      <c r="B561" s="160"/>
      <c r="C561" s="160"/>
      <c r="D561" s="160"/>
      <c r="E561" s="160"/>
      <c r="F561" s="148">
        <v>1</v>
      </c>
      <c r="G561" s="149" t="s">
        <v>533</v>
      </c>
      <c r="H561" s="199"/>
      <c r="I561" s="199"/>
      <c r="J561" s="199"/>
      <c r="K561" s="199"/>
      <c r="L561" s="199"/>
      <c r="M561" s="199"/>
      <c r="N561" s="199"/>
      <c r="O561" s="199"/>
      <c r="P561" s="199"/>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c r="AS561" s="184"/>
      <c r="AT561" s="184"/>
      <c r="AU561" s="184"/>
      <c r="AV561" s="184"/>
      <c r="AW561" s="184"/>
      <c r="AX561" s="184"/>
      <c r="AY561" s="184"/>
      <c r="AZ561" s="184"/>
      <c r="BA561" s="184"/>
      <c r="BB561" s="184"/>
      <c r="BC561" s="184"/>
      <c r="BD561" s="184"/>
      <c r="BE561" s="184"/>
      <c r="BF561" s="184"/>
      <c r="BG561" s="184"/>
      <c r="BH561" s="184"/>
      <c r="BI561" s="184"/>
      <c r="BJ561" s="184"/>
      <c r="BK561" s="184"/>
      <c r="BL561" s="184"/>
      <c r="BM561" s="184"/>
      <c r="BN561" s="184"/>
      <c r="BO561" s="184"/>
      <c r="BP561" s="184"/>
      <c r="BQ561" s="184"/>
      <c r="BR561" s="184"/>
      <c r="BS561" s="184"/>
      <c r="BT561" s="184"/>
      <c r="BU561" s="184"/>
      <c r="BV561" s="184"/>
      <c r="BW561" s="184"/>
      <c r="BX561" s="184"/>
      <c r="BY561" s="184"/>
      <c r="BZ561" s="184"/>
      <c r="CA561" s="184"/>
      <c r="CB561" s="184"/>
      <c r="CC561" s="184"/>
      <c r="CD561" s="184"/>
      <c r="CE561" s="184"/>
      <c r="CF561" s="184"/>
      <c r="CG561" s="184"/>
      <c r="CH561" s="184"/>
      <c r="CI561" s="184"/>
      <c r="CJ561" s="184"/>
      <c r="CK561" s="184"/>
      <c r="CL561" s="184"/>
      <c r="CM561" s="184"/>
      <c r="CN561" s="184"/>
      <c r="CO561" s="184"/>
      <c r="CP561" s="184"/>
      <c r="CQ561" s="184"/>
      <c r="CR561" s="184"/>
      <c r="CS561" s="184"/>
      <c r="CT561" s="184"/>
      <c r="CU561" s="184"/>
      <c r="CV561" s="184"/>
      <c r="CW561" s="184"/>
      <c r="CX561" s="184"/>
      <c r="CY561" s="184"/>
      <c r="CZ561" s="184"/>
      <c r="DA561" s="184"/>
      <c r="DB561" s="184"/>
      <c r="DC561" s="184"/>
      <c r="DD561" s="184"/>
      <c r="DE561" s="184"/>
      <c r="DF561" s="184"/>
      <c r="DG561" s="184"/>
      <c r="DH561" s="184"/>
      <c r="DI561" s="184"/>
      <c r="DJ561" s="184"/>
      <c r="DK561" s="184"/>
      <c r="DL561" s="184"/>
      <c r="DM561" s="184"/>
      <c r="DN561" s="184"/>
      <c r="DO561" s="184"/>
      <c r="DP561" s="184"/>
      <c r="DQ561" s="184"/>
      <c r="DR561" s="184"/>
      <c r="DS561" s="184"/>
      <c r="DT561" s="184"/>
      <c r="DU561" s="184"/>
      <c r="DV561" s="184"/>
      <c r="DW561" s="184"/>
      <c r="DX561" s="184"/>
      <c r="DY561" s="184"/>
      <c r="DZ561" s="184"/>
      <c r="EA561" s="184"/>
      <c r="EB561" s="184"/>
      <c r="EC561" s="184"/>
    </row>
    <row r="562" spans="1:133" s="128" customFormat="1" ht="15">
      <c r="A562" s="160"/>
      <c r="B562" s="160"/>
      <c r="C562" s="160"/>
      <c r="D562" s="160"/>
      <c r="E562" s="160"/>
      <c r="F562" s="148"/>
      <c r="G562" s="149"/>
      <c r="H562" s="199"/>
      <c r="I562" s="199"/>
      <c r="J562" s="199"/>
      <c r="K562" s="199"/>
      <c r="L562" s="199"/>
      <c r="M562" s="199"/>
      <c r="N562" s="199"/>
      <c r="O562" s="199"/>
      <c r="P562" s="199"/>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c r="AS562" s="184"/>
      <c r="AT562" s="184"/>
      <c r="AU562" s="184"/>
      <c r="AV562" s="184"/>
      <c r="AW562" s="184"/>
      <c r="AX562" s="184"/>
      <c r="AY562" s="184"/>
      <c r="AZ562" s="184"/>
      <c r="BA562" s="184"/>
      <c r="BB562" s="184"/>
      <c r="BC562" s="184"/>
      <c r="BD562" s="184"/>
      <c r="BE562" s="184"/>
      <c r="BF562" s="184"/>
      <c r="BG562" s="184"/>
      <c r="BH562" s="184"/>
      <c r="BI562" s="184"/>
      <c r="BJ562" s="184"/>
      <c r="BK562" s="184"/>
      <c r="BL562" s="184"/>
      <c r="BM562" s="184"/>
      <c r="BN562" s="184"/>
      <c r="BO562" s="184"/>
      <c r="BP562" s="184"/>
      <c r="BQ562" s="184"/>
      <c r="BR562" s="184"/>
      <c r="BS562" s="184"/>
      <c r="BT562" s="184"/>
      <c r="BU562" s="184"/>
      <c r="BV562" s="184"/>
      <c r="BW562" s="184"/>
      <c r="BX562" s="184"/>
      <c r="BY562" s="184"/>
      <c r="BZ562" s="184"/>
      <c r="CA562" s="184"/>
      <c r="CB562" s="184"/>
      <c r="CC562" s="184"/>
      <c r="CD562" s="184"/>
      <c r="CE562" s="184"/>
      <c r="CF562" s="184"/>
      <c r="CG562" s="184"/>
      <c r="CH562" s="184"/>
      <c r="CI562" s="184"/>
      <c r="CJ562" s="184"/>
      <c r="CK562" s="184"/>
      <c r="CL562" s="184"/>
      <c r="CM562" s="184"/>
      <c r="CN562" s="184"/>
      <c r="CO562" s="184"/>
      <c r="CP562" s="184"/>
      <c r="CQ562" s="184"/>
      <c r="CR562" s="184"/>
      <c r="CS562" s="184"/>
      <c r="CT562" s="184"/>
      <c r="CU562" s="184"/>
      <c r="CV562" s="184"/>
      <c r="CW562" s="184"/>
      <c r="CX562" s="184"/>
      <c r="CY562" s="184"/>
      <c r="CZ562" s="184"/>
      <c r="DA562" s="184"/>
      <c r="DB562" s="184"/>
      <c r="DC562" s="184"/>
      <c r="DD562" s="184"/>
      <c r="DE562" s="184"/>
      <c r="DF562" s="184"/>
      <c r="DG562" s="184"/>
      <c r="DH562" s="184"/>
      <c r="DI562" s="184"/>
      <c r="DJ562" s="184"/>
      <c r="DK562" s="184"/>
      <c r="DL562" s="184"/>
      <c r="DM562" s="184"/>
      <c r="DN562" s="184"/>
      <c r="DO562" s="184"/>
      <c r="DP562" s="184"/>
      <c r="DQ562" s="184"/>
      <c r="DR562" s="184"/>
      <c r="DS562" s="184"/>
      <c r="DT562" s="184"/>
      <c r="DU562" s="184"/>
      <c r="DV562" s="184"/>
      <c r="DW562" s="184"/>
      <c r="DX562" s="184"/>
      <c r="DY562" s="184"/>
      <c r="DZ562" s="184"/>
      <c r="EA562" s="184"/>
      <c r="EB562" s="184"/>
      <c r="EC562" s="184"/>
    </row>
    <row r="563" spans="1:133" s="128" customFormat="1" ht="15">
      <c r="A563" s="160" t="s">
        <v>534</v>
      </c>
      <c r="B563" s="160"/>
      <c r="C563" s="160"/>
      <c r="D563" s="160"/>
      <c r="E563" s="160"/>
      <c r="F563" s="148">
        <f>F559*F560*F561</f>
        <v>78.4</v>
      </c>
      <c r="G563" s="149" t="s">
        <v>538</v>
      </c>
      <c r="H563" s="199"/>
      <c r="I563" s="199"/>
      <c r="J563" s="199"/>
      <c r="K563" s="199"/>
      <c r="L563" s="199"/>
      <c r="M563" s="199"/>
      <c r="N563" s="199"/>
      <c r="O563" s="199"/>
      <c r="P563" s="199"/>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c r="AS563" s="184"/>
      <c r="AT563" s="184"/>
      <c r="AU563" s="184"/>
      <c r="AV563" s="184"/>
      <c r="AW563" s="184"/>
      <c r="AX563" s="184"/>
      <c r="AY563" s="184"/>
      <c r="AZ563" s="184"/>
      <c r="BA563" s="184"/>
      <c r="BB563" s="184"/>
      <c r="BC563" s="184"/>
      <c r="BD563" s="184"/>
      <c r="BE563" s="184"/>
      <c r="BF563" s="184"/>
      <c r="BG563" s="184"/>
      <c r="BH563" s="184"/>
      <c r="BI563" s="184"/>
      <c r="BJ563" s="184"/>
      <c r="BK563" s="184"/>
      <c r="BL563" s="184"/>
      <c r="BM563" s="184"/>
      <c r="BN563" s="184"/>
      <c r="BO563" s="184"/>
      <c r="BP563" s="184"/>
      <c r="BQ563" s="184"/>
      <c r="BR563" s="184"/>
      <c r="BS563" s="184"/>
      <c r="BT563" s="184"/>
      <c r="BU563" s="184"/>
      <c r="BV563" s="184"/>
      <c r="BW563" s="184"/>
      <c r="BX563" s="184"/>
      <c r="BY563" s="184"/>
      <c r="BZ563" s="184"/>
      <c r="CA563" s="184"/>
      <c r="CB563" s="184"/>
      <c r="CC563" s="184"/>
      <c r="CD563" s="184"/>
      <c r="CE563" s="184"/>
      <c r="CF563" s="184"/>
      <c r="CG563" s="184"/>
      <c r="CH563" s="184"/>
      <c r="CI563" s="184"/>
      <c r="CJ563" s="184"/>
      <c r="CK563" s="184"/>
      <c r="CL563" s="184"/>
      <c r="CM563" s="184"/>
      <c r="CN563" s="184"/>
      <c r="CO563" s="184"/>
      <c r="CP563" s="184"/>
      <c r="CQ563" s="184"/>
      <c r="CR563" s="184"/>
      <c r="CS563" s="184"/>
      <c r="CT563" s="184"/>
      <c r="CU563" s="184"/>
      <c r="CV563" s="184"/>
      <c r="CW563" s="184"/>
      <c r="CX563" s="184"/>
      <c r="CY563" s="184"/>
      <c r="CZ563" s="184"/>
      <c r="DA563" s="184"/>
      <c r="DB563" s="184"/>
      <c r="DC563" s="184"/>
      <c r="DD563" s="184"/>
      <c r="DE563" s="184"/>
      <c r="DF563" s="184"/>
      <c r="DG563" s="184"/>
      <c r="DH563" s="184"/>
      <c r="DI563" s="184"/>
      <c r="DJ563" s="184"/>
      <c r="DK563" s="184"/>
      <c r="DL563" s="184"/>
      <c r="DM563" s="184"/>
      <c r="DN563" s="184"/>
      <c r="DO563" s="184"/>
      <c r="DP563" s="184"/>
      <c r="DQ563" s="184"/>
      <c r="DR563" s="184"/>
      <c r="DS563" s="184"/>
      <c r="DT563" s="184"/>
      <c r="DU563" s="184"/>
      <c r="DV563" s="184"/>
      <c r="DW563" s="184"/>
      <c r="DX563" s="184"/>
      <c r="DY563" s="184"/>
      <c r="DZ563" s="184"/>
      <c r="EA563" s="184"/>
      <c r="EB563" s="184"/>
      <c r="EC563" s="184"/>
    </row>
    <row r="564" spans="1:133" s="128" customFormat="1" ht="12.75">
      <c r="A564" s="165"/>
      <c r="B564" s="165"/>
      <c r="C564" s="165"/>
      <c r="D564" s="165"/>
      <c r="E564" s="165"/>
      <c r="F564" s="165"/>
      <c r="G564" s="165"/>
      <c r="H564" s="165"/>
      <c r="I564" s="165"/>
      <c r="J564" s="165"/>
      <c r="K564" s="165"/>
      <c r="L564" s="165"/>
      <c r="M564" s="165"/>
      <c r="N564" s="165"/>
      <c r="O564" s="165"/>
      <c r="P564" s="165"/>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c r="AS564" s="184"/>
      <c r="AT564" s="184"/>
      <c r="AU564" s="184"/>
      <c r="AV564" s="184"/>
      <c r="AW564" s="184"/>
      <c r="AX564" s="184"/>
      <c r="AY564" s="184"/>
      <c r="AZ564" s="184"/>
      <c r="BA564" s="184"/>
      <c r="BB564" s="184"/>
      <c r="BC564" s="184"/>
      <c r="BD564" s="184"/>
      <c r="BE564" s="184"/>
      <c r="BF564" s="184"/>
      <c r="BG564" s="184"/>
      <c r="BH564" s="184"/>
      <c r="BI564" s="184"/>
      <c r="BJ564" s="184"/>
      <c r="BK564" s="184"/>
      <c r="BL564" s="184"/>
      <c r="BM564" s="184"/>
      <c r="BN564" s="184"/>
      <c r="BO564" s="184"/>
      <c r="BP564" s="184"/>
      <c r="BQ564" s="184"/>
      <c r="BR564" s="184"/>
      <c r="BS564" s="184"/>
      <c r="BT564" s="184"/>
      <c r="BU564" s="184"/>
      <c r="BV564" s="184"/>
      <c r="BW564" s="184"/>
      <c r="BX564" s="184"/>
      <c r="BY564" s="184"/>
      <c r="BZ564" s="184"/>
      <c r="CA564" s="184"/>
      <c r="CB564" s="184"/>
      <c r="CC564" s="184"/>
      <c r="CD564" s="184"/>
      <c r="CE564" s="184"/>
      <c r="CF564" s="184"/>
      <c r="CG564" s="184"/>
      <c r="CH564" s="184"/>
      <c r="CI564" s="184"/>
      <c r="CJ564" s="184"/>
      <c r="CK564" s="184"/>
      <c r="CL564" s="184"/>
      <c r="CM564" s="184"/>
      <c r="CN564" s="184"/>
      <c r="CO564" s="184"/>
      <c r="CP564" s="184"/>
      <c r="CQ564" s="184"/>
      <c r="CR564" s="184"/>
      <c r="CS564" s="184"/>
      <c r="CT564" s="184"/>
      <c r="CU564" s="184"/>
      <c r="CV564" s="184"/>
      <c r="CW564" s="184"/>
      <c r="CX564" s="184"/>
      <c r="CY564" s="184"/>
      <c r="CZ564" s="184"/>
      <c r="DA564" s="184"/>
      <c r="DB564" s="184"/>
      <c r="DC564" s="184"/>
      <c r="DD564" s="184"/>
      <c r="DE564" s="184"/>
      <c r="DF564" s="184"/>
      <c r="DG564" s="184"/>
      <c r="DH564" s="184"/>
      <c r="DI564" s="184"/>
      <c r="DJ564" s="184"/>
      <c r="DK564" s="184"/>
      <c r="DL564" s="184"/>
      <c r="DM564" s="184"/>
      <c r="DN564" s="184"/>
      <c r="DO564" s="184"/>
      <c r="DP564" s="184"/>
      <c r="DQ564" s="184"/>
      <c r="DR564" s="184"/>
      <c r="DS564" s="184"/>
      <c r="DT564" s="184"/>
      <c r="DU564" s="184"/>
      <c r="DV564" s="184"/>
      <c r="DW564" s="184"/>
      <c r="DX564" s="184"/>
      <c r="DY564" s="184"/>
      <c r="DZ564" s="184"/>
      <c r="EA564" s="184"/>
      <c r="EB564" s="184"/>
      <c r="EC564" s="184"/>
    </row>
    <row r="565" spans="1:133" s="128" customFormat="1" ht="15">
      <c r="A565" s="160" t="s">
        <v>528</v>
      </c>
      <c r="B565" s="160"/>
      <c r="C565" s="160"/>
      <c r="D565" s="160"/>
      <c r="E565" s="160"/>
      <c r="F565" s="148"/>
      <c r="G565" s="149"/>
      <c r="H565" s="199"/>
      <c r="I565" s="199"/>
      <c r="J565" s="199"/>
      <c r="K565" s="199"/>
      <c r="L565" s="199"/>
      <c r="M565" s="199"/>
      <c r="N565" s="199"/>
      <c r="O565" s="199"/>
      <c r="P565" s="199"/>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c r="AS565" s="184"/>
      <c r="AT565" s="184"/>
      <c r="AU565" s="184"/>
      <c r="AV565" s="184"/>
      <c r="AW565" s="184"/>
      <c r="AX565" s="184"/>
      <c r="AY565" s="184"/>
      <c r="AZ565" s="184"/>
      <c r="BA565" s="184"/>
      <c r="BB565" s="184"/>
      <c r="BC565" s="184"/>
      <c r="BD565" s="184"/>
      <c r="BE565" s="184"/>
      <c r="BF565" s="184"/>
      <c r="BG565" s="184"/>
      <c r="BH565" s="184"/>
      <c r="BI565" s="184"/>
      <c r="BJ565" s="184"/>
      <c r="BK565" s="184"/>
      <c r="BL565" s="184"/>
      <c r="BM565" s="184"/>
      <c r="BN565" s="184"/>
      <c r="BO565" s="184"/>
      <c r="BP565" s="184"/>
      <c r="BQ565" s="184"/>
      <c r="BR565" s="184"/>
      <c r="BS565" s="184"/>
      <c r="BT565" s="184"/>
      <c r="BU565" s="184"/>
      <c r="BV565" s="184"/>
      <c r="BW565" s="184"/>
      <c r="BX565" s="184"/>
      <c r="BY565" s="184"/>
      <c r="BZ565" s="184"/>
      <c r="CA565" s="184"/>
      <c r="CB565" s="184"/>
      <c r="CC565" s="184"/>
      <c r="CD565" s="184"/>
      <c r="CE565" s="184"/>
      <c r="CF565" s="184"/>
      <c r="CG565" s="184"/>
      <c r="CH565" s="184"/>
      <c r="CI565" s="184"/>
      <c r="CJ565" s="184"/>
      <c r="CK565" s="184"/>
      <c r="CL565" s="184"/>
      <c r="CM565" s="184"/>
      <c r="CN565" s="184"/>
      <c r="CO565" s="184"/>
      <c r="CP565" s="184"/>
      <c r="CQ565" s="184"/>
      <c r="CR565" s="184"/>
      <c r="CS565" s="184"/>
      <c r="CT565" s="184"/>
      <c r="CU565" s="184"/>
      <c r="CV565" s="184"/>
      <c r="CW565" s="184"/>
      <c r="CX565" s="184"/>
      <c r="CY565" s="184"/>
      <c r="CZ565" s="184"/>
      <c r="DA565" s="184"/>
      <c r="DB565" s="184"/>
      <c r="DC565" s="184"/>
      <c r="DD565" s="184"/>
      <c r="DE565" s="184"/>
      <c r="DF565" s="184"/>
      <c r="DG565" s="184"/>
      <c r="DH565" s="184"/>
      <c r="DI565" s="184"/>
      <c r="DJ565" s="184"/>
      <c r="DK565" s="184"/>
      <c r="DL565" s="184"/>
      <c r="DM565" s="184"/>
      <c r="DN565" s="184"/>
      <c r="DO565" s="184"/>
      <c r="DP565" s="184"/>
      <c r="DQ565" s="184"/>
      <c r="DR565" s="184"/>
      <c r="DS565" s="184"/>
      <c r="DT565" s="184"/>
      <c r="DU565" s="184"/>
      <c r="DV565" s="184"/>
      <c r="DW565" s="184"/>
      <c r="DX565" s="184"/>
      <c r="DY565" s="184"/>
      <c r="DZ565" s="184"/>
      <c r="EA565" s="184"/>
      <c r="EB565" s="184"/>
      <c r="EC565" s="184"/>
    </row>
    <row r="566" spans="1:133" s="128" customFormat="1" ht="15">
      <c r="A566" s="160" t="s">
        <v>534</v>
      </c>
      <c r="B566" s="160"/>
      <c r="C566" s="160"/>
      <c r="D566" s="160"/>
      <c r="E566" s="160"/>
      <c r="F566" s="148">
        <f>F563</f>
        <v>78.4</v>
      </c>
      <c r="G566" s="149" t="s">
        <v>538</v>
      </c>
      <c r="H566" s="199"/>
      <c r="I566" s="199"/>
      <c r="J566" s="199"/>
      <c r="K566" s="199"/>
      <c r="L566" s="199"/>
      <c r="M566" s="199"/>
      <c r="N566" s="199"/>
      <c r="O566" s="199"/>
      <c r="P566" s="199"/>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c r="AS566" s="184"/>
      <c r="AT566" s="184"/>
      <c r="AU566" s="184"/>
      <c r="AV566" s="184"/>
      <c r="AW566" s="184"/>
      <c r="AX566" s="184"/>
      <c r="AY566" s="184"/>
      <c r="AZ566" s="184"/>
      <c r="BA566" s="184"/>
      <c r="BB566" s="184"/>
      <c r="BC566" s="184"/>
      <c r="BD566" s="184"/>
      <c r="BE566" s="184"/>
      <c r="BF566" s="184"/>
      <c r="BG566" s="184"/>
      <c r="BH566" s="184"/>
      <c r="BI566" s="184"/>
      <c r="BJ566" s="184"/>
      <c r="BK566" s="184"/>
      <c r="BL566" s="184"/>
      <c r="BM566" s="184"/>
      <c r="BN566" s="184"/>
      <c r="BO566" s="184"/>
      <c r="BP566" s="184"/>
      <c r="BQ566" s="184"/>
      <c r="BR566" s="184"/>
      <c r="BS566" s="184"/>
      <c r="BT566" s="184"/>
      <c r="BU566" s="184"/>
      <c r="BV566" s="184"/>
      <c r="BW566" s="184"/>
      <c r="BX566" s="184"/>
      <c r="BY566" s="184"/>
      <c r="BZ566" s="184"/>
      <c r="CA566" s="184"/>
      <c r="CB566" s="184"/>
      <c r="CC566" s="184"/>
      <c r="CD566" s="184"/>
      <c r="CE566" s="184"/>
      <c r="CF566" s="184"/>
      <c r="CG566" s="184"/>
      <c r="CH566" s="184"/>
      <c r="CI566" s="184"/>
      <c r="CJ566" s="184"/>
      <c r="CK566" s="184"/>
      <c r="CL566" s="184"/>
      <c r="CM566" s="184"/>
      <c r="CN566" s="184"/>
      <c r="CO566" s="184"/>
      <c r="CP566" s="184"/>
      <c r="CQ566" s="184"/>
      <c r="CR566" s="184"/>
      <c r="CS566" s="184"/>
      <c r="CT566" s="184"/>
      <c r="CU566" s="184"/>
      <c r="CV566" s="184"/>
      <c r="CW566" s="184"/>
      <c r="CX566" s="184"/>
      <c r="CY566" s="184"/>
      <c r="CZ566" s="184"/>
      <c r="DA566" s="184"/>
      <c r="DB566" s="184"/>
      <c r="DC566" s="184"/>
      <c r="DD566" s="184"/>
      <c r="DE566" s="184"/>
      <c r="DF566" s="184"/>
      <c r="DG566" s="184"/>
      <c r="DH566" s="184"/>
      <c r="DI566" s="184"/>
      <c r="DJ566" s="184"/>
      <c r="DK566" s="184"/>
      <c r="DL566" s="184"/>
      <c r="DM566" s="184"/>
      <c r="DN566" s="184"/>
      <c r="DO566" s="184"/>
      <c r="DP566" s="184"/>
      <c r="DQ566" s="184"/>
      <c r="DR566" s="184"/>
      <c r="DS566" s="184"/>
      <c r="DT566" s="184"/>
      <c r="DU566" s="184"/>
      <c r="DV566" s="184"/>
      <c r="DW566" s="184"/>
      <c r="DX566" s="184"/>
      <c r="DY566" s="184"/>
      <c r="DZ566" s="184"/>
      <c r="EA566" s="184"/>
      <c r="EB566" s="184"/>
      <c r="EC566" s="184"/>
    </row>
    <row r="567" spans="1:133" s="128" customFormat="1" ht="15">
      <c r="A567" s="160" t="s">
        <v>536</v>
      </c>
      <c r="B567" s="160"/>
      <c r="C567" s="160"/>
      <c r="D567" s="160"/>
      <c r="E567" s="160"/>
      <c r="F567" s="148">
        <v>1.05</v>
      </c>
      <c r="G567" s="149"/>
      <c r="H567" s="199"/>
      <c r="I567" s="199"/>
      <c r="J567" s="199"/>
      <c r="K567" s="199"/>
      <c r="L567" s="199"/>
      <c r="M567" s="199"/>
      <c r="N567" s="199"/>
      <c r="O567" s="199"/>
      <c r="P567" s="199"/>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c r="AS567" s="184"/>
      <c r="AT567" s="184"/>
      <c r="AU567" s="184"/>
      <c r="AV567" s="184"/>
      <c r="AW567" s="184"/>
      <c r="AX567" s="184"/>
      <c r="AY567" s="184"/>
      <c r="AZ567" s="184"/>
      <c r="BA567" s="184"/>
      <c r="BB567" s="184"/>
      <c r="BC567" s="184"/>
      <c r="BD567" s="184"/>
      <c r="BE567" s="184"/>
      <c r="BF567" s="184"/>
      <c r="BG567" s="184"/>
      <c r="BH567" s="184"/>
      <c r="BI567" s="184"/>
      <c r="BJ567" s="184"/>
      <c r="BK567" s="184"/>
      <c r="BL567" s="184"/>
      <c r="BM567" s="184"/>
      <c r="BN567" s="184"/>
      <c r="BO567" s="184"/>
      <c r="BP567" s="184"/>
      <c r="BQ567" s="184"/>
      <c r="BR567" s="184"/>
      <c r="BS567" s="184"/>
      <c r="BT567" s="184"/>
      <c r="BU567" s="184"/>
      <c r="BV567" s="184"/>
      <c r="BW567" s="184"/>
      <c r="BX567" s="184"/>
      <c r="BY567" s="184"/>
      <c r="BZ567" s="184"/>
      <c r="CA567" s="184"/>
      <c r="CB567" s="184"/>
      <c r="CC567" s="184"/>
      <c r="CD567" s="184"/>
      <c r="CE567" s="184"/>
      <c r="CF567" s="184"/>
      <c r="CG567" s="184"/>
      <c r="CH567" s="184"/>
      <c r="CI567" s="184"/>
      <c r="CJ567" s="184"/>
      <c r="CK567" s="184"/>
      <c r="CL567" s="184"/>
      <c r="CM567" s="184"/>
      <c r="CN567" s="184"/>
      <c r="CO567" s="184"/>
      <c r="CP567" s="184"/>
      <c r="CQ567" s="184"/>
      <c r="CR567" s="184"/>
      <c r="CS567" s="184"/>
      <c r="CT567" s="184"/>
      <c r="CU567" s="184"/>
      <c r="CV567" s="184"/>
      <c r="CW567" s="184"/>
      <c r="CX567" s="184"/>
      <c r="CY567" s="184"/>
      <c r="CZ567" s="184"/>
      <c r="DA567" s="184"/>
      <c r="DB567" s="184"/>
      <c r="DC567" s="184"/>
      <c r="DD567" s="184"/>
      <c r="DE567" s="184"/>
      <c r="DF567" s="184"/>
      <c r="DG567" s="184"/>
      <c r="DH567" s="184"/>
      <c r="DI567" s="184"/>
      <c r="DJ567" s="184"/>
      <c r="DK567" s="184"/>
      <c r="DL567" s="184"/>
      <c r="DM567" s="184"/>
      <c r="DN567" s="184"/>
      <c r="DO567" s="184"/>
      <c r="DP567" s="184"/>
      <c r="DQ567" s="184"/>
      <c r="DR567" s="184"/>
      <c r="DS567" s="184"/>
      <c r="DT567" s="184"/>
      <c r="DU567" s="184"/>
      <c r="DV567" s="184"/>
      <c r="DW567" s="184"/>
      <c r="DX567" s="184"/>
      <c r="DY567" s="184"/>
      <c r="DZ567" s="184"/>
      <c r="EA567" s="184"/>
      <c r="EB567" s="184"/>
      <c r="EC567" s="184"/>
    </row>
    <row r="568" spans="1:133" s="128" customFormat="1" ht="15">
      <c r="A568" s="209" t="s">
        <v>537</v>
      </c>
      <c r="B568" s="209"/>
      <c r="C568" s="209"/>
      <c r="D568" s="209"/>
      <c r="E568" s="209"/>
      <c r="F568" s="213">
        <f>F567*F566</f>
        <v>82.32</v>
      </c>
      <c r="G568" s="208" t="s">
        <v>538</v>
      </c>
      <c r="H568" s="199"/>
      <c r="I568" s="199"/>
      <c r="J568" s="199"/>
      <c r="K568" s="199"/>
      <c r="L568" s="199"/>
      <c r="M568" s="199"/>
      <c r="N568" s="199"/>
      <c r="O568" s="199"/>
      <c r="P568" s="199"/>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c r="AS568" s="184"/>
      <c r="AT568" s="184"/>
      <c r="AU568" s="184"/>
      <c r="AV568" s="184"/>
      <c r="AW568" s="184"/>
      <c r="AX568" s="184"/>
      <c r="AY568" s="184"/>
      <c r="AZ568" s="184"/>
      <c r="BA568" s="184"/>
      <c r="BB568" s="184"/>
      <c r="BC568" s="184"/>
      <c r="BD568" s="184"/>
      <c r="BE568" s="184"/>
      <c r="BF568" s="184"/>
      <c r="BG568" s="184"/>
      <c r="BH568" s="184"/>
      <c r="BI568" s="184"/>
      <c r="BJ568" s="184"/>
      <c r="BK568" s="184"/>
      <c r="BL568" s="184"/>
      <c r="BM568" s="184"/>
      <c r="BN568" s="184"/>
      <c r="BO568" s="184"/>
      <c r="BP568" s="184"/>
      <c r="BQ568" s="184"/>
      <c r="BR568" s="184"/>
      <c r="BS568" s="184"/>
      <c r="BT568" s="184"/>
      <c r="BU568" s="184"/>
      <c r="BV568" s="184"/>
      <c r="BW568" s="184"/>
      <c r="BX568" s="184"/>
      <c r="BY568" s="184"/>
      <c r="BZ568" s="184"/>
      <c r="CA568" s="184"/>
      <c r="CB568" s="184"/>
      <c r="CC568" s="184"/>
      <c r="CD568" s="184"/>
      <c r="CE568" s="184"/>
      <c r="CF568" s="184"/>
      <c r="CG568" s="184"/>
      <c r="CH568" s="184"/>
      <c r="CI568" s="184"/>
      <c r="CJ568" s="184"/>
      <c r="CK568" s="184"/>
      <c r="CL568" s="184"/>
      <c r="CM568" s="184"/>
      <c r="CN568" s="184"/>
      <c r="CO568" s="184"/>
      <c r="CP568" s="184"/>
      <c r="CQ568" s="184"/>
      <c r="CR568" s="184"/>
      <c r="CS568" s="184"/>
      <c r="CT568" s="184"/>
      <c r="CU568" s="184"/>
      <c r="CV568" s="184"/>
      <c r="CW568" s="184"/>
      <c r="CX568" s="184"/>
      <c r="CY568" s="184"/>
      <c r="CZ568" s="184"/>
      <c r="DA568" s="184"/>
      <c r="DB568" s="184"/>
      <c r="DC568" s="184"/>
      <c r="DD568" s="184"/>
      <c r="DE568" s="184"/>
      <c r="DF568" s="184"/>
      <c r="DG568" s="184"/>
      <c r="DH568" s="184"/>
      <c r="DI568" s="184"/>
      <c r="DJ568" s="184"/>
      <c r="DK568" s="184"/>
      <c r="DL568" s="184"/>
      <c r="DM568" s="184"/>
      <c r="DN568" s="184"/>
      <c r="DO568" s="184"/>
      <c r="DP568" s="184"/>
      <c r="DQ568" s="184"/>
      <c r="DR568" s="184"/>
      <c r="DS568" s="184"/>
      <c r="DT568" s="184"/>
      <c r="DU568" s="184"/>
      <c r="DV568" s="184"/>
      <c r="DW568" s="184"/>
      <c r="DX568" s="184"/>
      <c r="DY568" s="184"/>
      <c r="DZ568" s="184"/>
      <c r="EA568" s="184"/>
      <c r="EB568" s="184"/>
      <c r="EC568" s="184"/>
    </row>
    <row r="569" spans="1:133" s="128" customFormat="1" ht="15">
      <c r="A569" s="160"/>
      <c r="B569" s="160"/>
      <c r="C569" s="160"/>
      <c r="D569" s="160"/>
      <c r="E569" s="160"/>
      <c r="F569" s="148"/>
      <c r="G569" s="149"/>
      <c r="H569" s="199"/>
      <c r="I569" s="199"/>
      <c r="J569" s="199"/>
      <c r="K569" s="199"/>
      <c r="L569" s="199"/>
      <c r="M569" s="199"/>
      <c r="N569" s="199"/>
      <c r="O569" s="199"/>
      <c r="P569" s="199"/>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c r="AS569" s="184"/>
      <c r="AT569" s="184"/>
      <c r="AU569" s="184"/>
      <c r="AV569" s="184"/>
      <c r="AW569" s="184"/>
      <c r="AX569" s="184"/>
      <c r="AY569" s="184"/>
      <c r="AZ569" s="184"/>
      <c r="BA569" s="184"/>
      <c r="BB569" s="184"/>
      <c r="BC569" s="184"/>
      <c r="BD569" s="184"/>
      <c r="BE569" s="184"/>
      <c r="BF569" s="184"/>
      <c r="BG569" s="184"/>
      <c r="BH569" s="184"/>
      <c r="BI569" s="184"/>
      <c r="BJ569" s="184"/>
      <c r="BK569" s="184"/>
      <c r="BL569" s="184"/>
      <c r="BM569" s="184"/>
      <c r="BN569" s="184"/>
      <c r="BO569" s="184"/>
      <c r="BP569" s="184"/>
      <c r="BQ569" s="184"/>
      <c r="BR569" s="184"/>
      <c r="BS569" s="184"/>
      <c r="BT569" s="184"/>
      <c r="BU569" s="184"/>
      <c r="BV569" s="184"/>
      <c r="BW569" s="184"/>
      <c r="BX569" s="184"/>
      <c r="BY569" s="184"/>
      <c r="BZ569" s="184"/>
      <c r="CA569" s="184"/>
      <c r="CB569" s="184"/>
      <c r="CC569" s="184"/>
      <c r="CD569" s="184"/>
      <c r="CE569" s="184"/>
      <c r="CF569" s="184"/>
      <c r="CG569" s="184"/>
      <c r="CH569" s="184"/>
      <c r="CI569" s="184"/>
      <c r="CJ569" s="184"/>
      <c r="CK569" s="184"/>
      <c r="CL569" s="184"/>
      <c r="CM569" s="184"/>
      <c r="CN569" s="184"/>
      <c r="CO569" s="184"/>
      <c r="CP569" s="184"/>
      <c r="CQ569" s="184"/>
      <c r="CR569" s="184"/>
      <c r="CS569" s="184"/>
      <c r="CT569" s="184"/>
      <c r="CU569" s="184"/>
      <c r="CV569" s="184"/>
      <c r="CW569" s="184"/>
      <c r="CX569" s="184"/>
      <c r="CY569" s="184"/>
      <c r="CZ569" s="184"/>
      <c r="DA569" s="184"/>
      <c r="DB569" s="184"/>
      <c r="DC569" s="184"/>
      <c r="DD569" s="184"/>
      <c r="DE569" s="184"/>
      <c r="DF569" s="184"/>
      <c r="DG569" s="184"/>
      <c r="DH569" s="184"/>
      <c r="DI569" s="184"/>
      <c r="DJ569" s="184"/>
      <c r="DK569" s="184"/>
      <c r="DL569" s="184"/>
      <c r="DM569" s="184"/>
      <c r="DN569" s="184"/>
      <c r="DO569" s="184"/>
      <c r="DP569" s="184"/>
      <c r="DQ569" s="184"/>
      <c r="DR569" s="184"/>
      <c r="DS569" s="184"/>
      <c r="DT569" s="184"/>
      <c r="DU569" s="184"/>
      <c r="DV569" s="184"/>
      <c r="DW569" s="184"/>
      <c r="DX569" s="184"/>
      <c r="DY569" s="184"/>
      <c r="DZ569" s="184"/>
      <c r="EA569" s="184"/>
      <c r="EB569" s="184"/>
      <c r="EC569" s="184"/>
    </row>
    <row r="570" spans="1:133" s="128" customFormat="1" ht="15">
      <c r="A570" s="160"/>
      <c r="B570" s="160"/>
      <c r="C570" s="160"/>
      <c r="D570" s="160"/>
      <c r="E570" s="160"/>
      <c r="F570" s="148"/>
      <c r="G570" s="149"/>
      <c r="H570" s="199"/>
      <c r="I570" s="199"/>
      <c r="J570" s="199"/>
      <c r="K570" s="199"/>
      <c r="L570" s="199"/>
      <c r="M570" s="199"/>
      <c r="N570" s="199"/>
      <c r="O570" s="199"/>
      <c r="P570" s="199"/>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c r="AS570" s="184"/>
      <c r="AT570" s="184"/>
      <c r="AU570" s="184"/>
      <c r="AV570" s="184"/>
      <c r="AW570" s="184"/>
      <c r="AX570" s="184"/>
      <c r="AY570" s="184"/>
      <c r="AZ570" s="184"/>
      <c r="BA570" s="184"/>
      <c r="BB570" s="184"/>
      <c r="BC570" s="184"/>
      <c r="BD570" s="184"/>
      <c r="BE570" s="184"/>
      <c r="BF570" s="184"/>
      <c r="BG570" s="184"/>
      <c r="BH570" s="184"/>
      <c r="BI570" s="184"/>
      <c r="BJ570" s="184"/>
      <c r="BK570" s="184"/>
      <c r="BL570" s="184"/>
      <c r="BM570" s="184"/>
      <c r="BN570" s="184"/>
      <c r="BO570" s="184"/>
      <c r="BP570" s="184"/>
      <c r="BQ570" s="184"/>
      <c r="BR570" s="184"/>
      <c r="BS570" s="184"/>
      <c r="BT570" s="184"/>
      <c r="BU570" s="184"/>
      <c r="BV570" s="184"/>
      <c r="BW570" s="184"/>
      <c r="BX570" s="184"/>
      <c r="BY570" s="184"/>
      <c r="BZ570" s="184"/>
      <c r="CA570" s="184"/>
      <c r="CB570" s="184"/>
      <c r="CC570" s="184"/>
      <c r="CD570" s="184"/>
      <c r="CE570" s="184"/>
      <c r="CF570" s="184"/>
      <c r="CG570" s="184"/>
      <c r="CH570" s="184"/>
      <c r="CI570" s="184"/>
      <c r="CJ570" s="184"/>
      <c r="CK570" s="184"/>
      <c r="CL570" s="184"/>
      <c r="CM570" s="184"/>
      <c r="CN570" s="184"/>
      <c r="CO570" s="184"/>
      <c r="CP570" s="184"/>
      <c r="CQ570" s="184"/>
      <c r="CR570" s="184"/>
      <c r="CS570" s="184"/>
      <c r="CT570" s="184"/>
      <c r="CU570" s="184"/>
      <c r="CV570" s="184"/>
      <c r="CW570" s="184"/>
      <c r="CX570" s="184"/>
      <c r="CY570" s="184"/>
      <c r="CZ570" s="184"/>
      <c r="DA570" s="184"/>
      <c r="DB570" s="184"/>
      <c r="DC570" s="184"/>
      <c r="DD570" s="184"/>
      <c r="DE570" s="184"/>
      <c r="DF570" s="184"/>
      <c r="DG570" s="184"/>
      <c r="DH570" s="184"/>
      <c r="DI570" s="184"/>
      <c r="DJ570" s="184"/>
      <c r="DK570" s="184"/>
      <c r="DL570" s="184"/>
      <c r="DM570" s="184"/>
      <c r="DN570" s="184"/>
      <c r="DO570" s="184"/>
      <c r="DP570" s="184"/>
      <c r="DQ570" s="184"/>
      <c r="DR570" s="184"/>
      <c r="DS570" s="184"/>
      <c r="DT570" s="184"/>
      <c r="DU570" s="184"/>
      <c r="DV570" s="184"/>
      <c r="DW570" s="184"/>
      <c r="DX570" s="184"/>
      <c r="DY570" s="184"/>
      <c r="DZ570" s="184"/>
      <c r="EA570" s="184"/>
      <c r="EB570" s="184"/>
      <c r="EC570" s="184"/>
    </row>
    <row r="571" spans="1:133" s="128" customFormat="1" ht="15.75">
      <c r="A571" s="151" t="s">
        <v>467</v>
      </c>
      <c r="B571" s="151"/>
      <c r="C571" s="152">
        <f>F568</f>
        <v>82.32</v>
      </c>
      <c r="D571" s="153" t="s">
        <v>538</v>
      </c>
      <c r="E571" s="154"/>
      <c r="F571" s="154"/>
      <c r="G571" s="154"/>
      <c r="H571" s="154"/>
      <c r="I571" s="154"/>
      <c r="J571" s="153"/>
      <c r="K571" s="152"/>
      <c r="L571" s="174"/>
      <c r="M571" s="175"/>
      <c r="N571" s="176"/>
      <c r="O571" s="176"/>
      <c r="P571" s="177"/>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c r="AS571" s="184"/>
      <c r="AT571" s="184"/>
      <c r="AU571" s="184"/>
      <c r="AV571" s="184"/>
      <c r="AW571" s="184"/>
      <c r="AX571" s="184"/>
      <c r="AY571" s="184"/>
      <c r="AZ571" s="184"/>
      <c r="BA571" s="184"/>
      <c r="BB571" s="184"/>
      <c r="BC571" s="184"/>
      <c r="BD571" s="184"/>
      <c r="BE571" s="184"/>
      <c r="BF571" s="184"/>
      <c r="BG571" s="184"/>
      <c r="BH571" s="184"/>
      <c r="BI571" s="184"/>
      <c r="BJ571" s="184"/>
      <c r="BK571" s="184"/>
      <c r="BL571" s="184"/>
      <c r="BM571" s="184"/>
      <c r="BN571" s="184"/>
      <c r="BO571" s="184"/>
      <c r="BP571" s="184"/>
      <c r="BQ571" s="184"/>
      <c r="BR571" s="184"/>
      <c r="BS571" s="184"/>
      <c r="BT571" s="184"/>
      <c r="BU571" s="184"/>
      <c r="BV571" s="184"/>
      <c r="BW571" s="184"/>
      <c r="BX571" s="184"/>
      <c r="BY571" s="184"/>
      <c r="BZ571" s="184"/>
      <c r="CA571" s="184"/>
      <c r="CB571" s="184"/>
      <c r="CC571" s="184"/>
      <c r="CD571" s="184"/>
      <c r="CE571" s="184"/>
      <c r="CF571" s="184"/>
      <c r="CG571" s="184"/>
      <c r="CH571" s="184"/>
      <c r="CI571" s="184"/>
      <c r="CJ571" s="184"/>
      <c r="CK571" s="184"/>
      <c r="CL571" s="184"/>
      <c r="CM571" s="184"/>
      <c r="CN571" s="184"/>
      <c r="CO571" s="184"/>
      <c r="CP571" s="184"/>
      <c r="CQ571" s="184"/>
      <c r="CR571" s="184"/>
      <c r="CS571" s="184"/>
      <c r="CT571" s="184"/>
      <c r="CU571" s="184"/>
      <c r="CV571" s="184"/>
      <c r="CW571" s="184"/>
      <c r="CX571" s="184"/>
      <c r="CY571" s="184"/>
      <c r="CZ571" s="184"/>
      <c r="DA571" s="184"/>
      <c r="DB571" s="184"/>
      <c r="DC571" s="184"/>
      <c r="DD571" s="184"/>
      <c r="DE571" s="184"/>
      <c r="DF571" s="184"/>
      <c r="DG571" s="184"/>
      <c r="DH571" s="184"/>
      <c r="DI571" s="184"/>
      <c r="DJ571" s="184"/>
      <c r="DK571" s="184"/>
      <c r="DL571" s="184"/>
      <c r="DM571" s="184"/>
      <c r="DN571" s="184"/>
      <c r="DO571" s="184"/>
      <c r="DP571" s="184"/>
      <c r="DQ571" s="184"/>
      <c r="DR571" s="184"/>
      <c r="DS571" s="184"/>
      <c r="DT571" s="184"/>
      <c r="DU571" s="184"/>
      <c r="DV571" s="184"/>
      <c r="DW571" s="184"/>
      <c r="DX571" s="184"/>
      <c r="DY571" s="184"/>
      <c r="DZ571" s="184"/>
      <c r="EA571" s="184"/>
      <c r="EB571" s="184"/>
      <c r="EC571" s="184"/>
    </row>
    <row r="572" spans="1:133" s="128" customFormat="1" ht="22.5" customHeight="1">
      <c r="A572" s="142" t="s">
        <v>130</v>
      </c>
      <c r="B572" s="142"/>
      <c r="C572" s="200" t="s">
        <v>570</v>
      </c>
      <c r="D572" s="200"/>
      <c r="E572" s="200"/>
      <c r="F572" s="200"/>
      <c r="G572" s="200"/>
      <c r="H572" s="200"/>
      <c r="I572" s="200"/>
      <c r="J572" s="200"/>
      <c r="K572" s="200"/>
      <c r="L572" s="200"/>
      <c r="M572" s="200"/>
      <c r="N572" s="200"/>
      <c r="O572" s="200"/>
      <c r="P572" s="200"/>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c r="AS572" s="184"/>
      <c r="AT572" s="184"/>
      <c r="AU572" s="184"/>
      <c r="AV572" s="184"/>
      <c r="AW572" s="184"/>
      <c r="AX572" s="184"/>
      <c r="AY572" s="184"/>
      <c r="AZ572" s="184"/>
      <c r="BA572" s="184"/>
      <c r="BB572" s="184"/>
      <c r="BC572" s="184"/>
      <c r="BD572" s="184"/>
      <c r="BE572" s="184"/>
      <c r="BF572" s="184"/>
      <c r="BG572" s="184"/>
      <c r="BH572" s="184"/>
      <c r="BI572" s="184"/>
      <c r="BJ572" s="184"/>
      <c r="BK572" s="184"/>
      <c r="BL572" s="184"/>
      <c r="BM572" s="184"/>
      <c r="BN572" s="184"/>
      <c r="BO572" s="184"/>
      <c r="BP572" s="184"/>
      <c r="BQ572" s="184"/>
      <c r="BR572" s="184"/>
      <c r="BS572" s="184"/>
      <c r="BT572" s="184"/>
      <c r="BU572" s="184"/>
      <c r="BV572" s="184"/>
      <c r="BW572" s="184"/>
      <c r="BX572" s="184"/>
      <c r="BY572" s="184"/>
      <c r="BZ572" s="184"/>
      <c r="CA572" s="184"/>
      <c r="CB572" s="184"/>
      <c r="CC572" s="184"/>
      <c r="CD572" s="184"/>
      <c r="CE572" s="184"/>
      <c r="CF572" s="184"/>
      <c r="CG572" s="184"/>
      <c r="CH572" s="184"/>
      <c r="CI572" s="184"/>
      <c r="CJ572" s="184"/>
      <c r="CK572" s="184"/>
      <c r="CL572" s="184"/>
      <c r="CM572" s="184"/>
      <c r="CN572" s="184"/>
      <c r="CO572" s="184"/>
      <c r="CP572" s="184"/>
      <c r="CQ572" s="184"/>
      <c r="CR572" s="184"/>
      <c r="CS572" s="184"/>
      <c r="CT572" s="184"/>
      <c r="CU572" s="184"/>
      <c r="CV572" s="184"/>
      <c r="CW572" s="184"/>
      <c r="CX572" s="184"/>
      <c r="CY572" s="184"/>
      <c r="CZ572" s="184"/>
      <c r="DA572" s="184"/>
      <c r="DB572" s="184"/>
      <c r="DC572" s="184"/>
      <c r="DD572" s="184"/>
      <c r="DE572" s="184"/>
      <c r="DF572" s="184"/>
      <c r="DG572" s="184"/>
      <c r="DH572" s="184"/>
      <c r="DI572" s="184"/>
      <c r="DJ572" s="184"/>
      <c r="DK572" s="184"/>
      <c r="DL572" s="184"/>
      <c r="DM572" s="184"/>
      <c r="DN572" s="184"/>
      <c r="DO572" s="184"/>
      <c r="DP572" s="184"/>
      <c r="DQ572" s="184"/>
      <c r="DR572" s="184"/>
      <c r="DS572" s="184"/>
      <c r="DT572" s="184"/>
      <c r="DU572" s="184"/>
      <c r="DV572" s="184"/>
      <c r="DW572" s="184"/>
      <c r="DX572" s="184"/>
      <c r="DY572" s="184"/>
      <c r="DZ572" s="184"/>
      <c r="EA572" s="184"/>
      <c r="EB572" s="184"/>
      <c r="EC572" s="184"/>
    </row>
    <row r="573" spans="1:133" s="128" customFormat="1" ht="12.75">
      <c r="A573" s="142"/>
      <c r="B573" s="142"/>
      <c r="C573" s="200"/>
      <c r="D573" s="200"/>
      <c r="E573" s="200"/>
      <c r="F573" s="200"/>
      <c r="G573" s="200"/>
      <c r="H573" s="200"/>
      <c r="I573" s="200"/>
      <c r="J573" s="200"/>
      <c r="K573" s="200"/>
      <c r="L573" s="200"/>
      <c r="M573" s="200"/>
      <c r="N573" s="200"/>
      <c r="O573" s="200"/>
      <c r="P573" s="200"/>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c r="AS573" s="184"/>
      <c r="AT573" s="184"/>
      <c r="AU573" s="184"/>
      <c r="AV573" s="184"/>
      <c r="AW573" s="184"/>
      <c r="AX573" s="184"/>
      <c r="AY573" s="184"/>
      <c r="AZ573" s="184"/>
      <c r="BA573" s="184"/>
      <c r="BB573" s="184"/>
      <c r="BC573" s="184"/>
      <c r="BD573" s="184"/>
      <c r="BE573" s="184"/>
      <c r="BF573" s="184"/>
      <c r="BG573" s="184"/>
      <c r="BH573" s="184"/>
      <c r="BI573" s="184"/>
      <c r="BJ573" s="184"/>
      <c r="BK573" s="184"/>
      <c r="BL573" s="184"/>
      <c r="BM573" s="184"/>
      <c r="BN573" s="184"/>
      <c r="BO573" s="184"/>
      <c r="BP573" s="184"/>
      <c r="BQ573" s="184"/>
      <c r="BR573" s="184"/>
      <c r="BS573" s="184"/>
      <c r="BT573" s="184"/>
      <c r="BU573" s="184"/>
      <c r="BV573" s="184"/>
      <c r="BW573" s="184"/>
      <c r="BX573" s="184"/>
      <c r="BY573" s="184"/>
      <c r="BZ573" s="184"/>
      <c r="CA573" s="184"/>
      <c r="CB573" s="184"/>
      <c r="CC573" s="184"/>
      <c r="CD573" s="184"/>
      <c r="CE573" s="184"/>
      <c r="CF573" s="184"/>
      <c r="CG573" s="184"/>
      <c r="CH573" s="184"/>
      <c r="CI573" s="184"/>
      <c r="CJ573" s="184"/>
      <c r="CK573" s="184"/>
      <c r="CL573" s="184"/>
      <c r="CM573" s="184"/>
      <c r="CN573" s="184"/>
      <c r="CO573" s="184"/>
      <c r="CP573" s="184"/>
      <c r="CQ573" s="184"/>
      <c r="CR573" s="184"/>
      <c r="CS573" s="184"/>
      <c r="CT573" s="184"/>
      <c r="CU573" s="184"/>
      <c r="CV573" s="184"/>
      <c r="CW573" s="184"/>
      <c r="CX573" s="184"/>
      <c r="CY573" s="184"/>
      <c r="CZ573" s="184"/>
      <c r="DA573" s="184"/>
      <c r="DB573" s="184"/>
      <c r="DC573" s="184"/>
      <c r="DD573" s="184"/>
      <c r="DE573" s="184"/>
      <c r="DF573" s="184"/>
      <c r="DG573" s="184"/>
      <c r="DH573" s="184"/>
      <c r="DI573" s="184"/>
      <c r="DJ573" s="184"/>
      <c r="DK573" s="184"/>
      <c r="DL573" s="184"/>
      <c r="DM573" s="184"/>
      <c r="DN573" s="184"/>
      <c r="DO573" s="184"/>
      <c r="DP573" s="184"/>
      <c r="DQ573" s="184"/>
      <c r="DR573" s="184"/>
      <c r="DS573" s="184"/>
      <c r="DT573" s="184"/>
      <c r="DU573" s="184"/>
      <c r="DV573" s="184"/>
      <c r="DW573" s="184"/>
      <c r="DX573" s="184"/>
      <c r="DY573" s="184"/>
      <c r="DZ573" s="184"/>
      <c r="EA573" s="184"/>
      <c r="EB573" s="184"/>
      <c r="EC573" s="184"/>
    </row>
    <row r="574" spans="1:133" s="128" customFormat="1" ht="12.75">
      <c r="A574" s="158" t="s">
        <v>469</v>
      </c>
      <c r="B574" s="158"/>
      <c r="C574" s="188" t="s">
        <v>571</v>
      </c>
      <c r="D574" s="188"/>
      <c r="E574" s="188"/>
      <c r="F574" s="188"/>
      <c r="G574" s="188"/>
      <c r="H574" s="188"/>
      <c r="I574" s="188"/>
      <c r="J574" s="188"/>
      <c r="K574" s="188"/>
      <c r="L574" s="188"/>
      <c r="M574" s="188"/>
      <c r="N574" s="188"/>
      <c r="O574" s="188"/>
      <c r="P574" s="188"/>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c r="AS574" s="184"/>
      <c r="AT574" s="184"/>
      <c r="AU574" s="184"/>
      <c r="AV574" s="184"/>
      <c r="AW574" s="184"/>
      <c r="AX574" s="184"/>
      <c r="AY574" s="184"/>
      <c r="AZ574" s="184"/>
      <c r="BA574" s="184"/>
      <c r="BB574" s="184"/>
      <c r="BC574" s="184"/>
      <c r="BD574" s="184"/>
      <c r="BE574" s="184"/>
      <c r="BF574" s="184"/>
      <c r="BG574" s="184"/>
      <c r="BH574" s="184"/>
      <c r="BI574" s="184"/>
      <c r="BJ574" s="184"/>
      <c r="BK574" s="184"/>
      <c r="BL574" s="184"/>
      <c r="BM574" s="184"/>
      <c r="BN574" s="184"/>
      <c r="BO574" s="184"/>
      <c r="BP574" s="184"/>
      <c r="BQ574" s="184"/>
      <c r="BR574" s="184"/>
      <c r="BS574" s="184"/>
      <c r="BT574" s="184"/>
      <c r="BU574" s="184"/>
      <c r="BV574" s="184"/>
      <c r="BW574" s="184"/>
      <c r="BX574" s="184"/>
      <c r="BY574" s="184"/>
      <c r="BZ574" s="184"/>
      <c r="CA574" s="184"/>
      <c r="CB574" s="184"/>
      <c r="CC574" s="184"/>
      <c r="CD574" s="184"/>
      <c r="CE574" s="184"/>
      <c r="CF574" s="184"/>
      <c r="CG574" s="184"/>
      <c r="CH574" s="184"/>
      <c r="CI574" s="184"/>
      <c r="CJ574" s="184"/>
      <c r="CK574" s="184"/>
      <c r="CL574" s="184"/>
      <c r="CM574" s="184"/>
      <c r="CN574" s="184"/>
      <c r="CO574" s="184"/>
      <c r="CP574" s="184"/>
      <c r="CQ574" s="184"/>
      <c r="CR574" s="184"/>
      <c r="CS574" s="184"/>
      <c r="CT574" s="184"/>
      <c r="CU574" s="184"/>
      <c r="CV574" s="184"/>
      <c r="CW574" s="184"/>
      <c r="CX574" s="184"/>
      <c r="CY574" s="184"/>
      <c r="CZ574" s="184"/>
      <c r="DA574" s="184"/>
      <c r="DB574" s="184"/>
      <c r="DC574" s="184"/>
      <c r="DD574" s="184"/>
      <c r="DE574" s="184"/>
      <c r="DF574" s="184"/>
      <c r="DG574" s="184"/>
      <c r="DH574" s="184"/>
      <c r="DI574" s="184"/>
      <c r="DJ574" s="184"/>
      <c r="DK574" s="184"/>
      <c r="DL574" s="184"/>
      <c r="DM574" s="184"/>
      <c r="DN574" s="184"/>
      <c r="DO574" s="184"/>
      <c r="DP574" s="184"/>
      <c r="DQ574" s="184"/>
      <c r="DR574" s="184"/>
      <c r="DS574" s="184"/>
      <c r="DT574" s="184"/>
      <c r="DU574" s="184"/>
      <c r="DV574" s="184"/>
      <c r="DW574" s="184"/>
      <c r="DX574" s="184"/>
      <c r="DY574" s="184"/>
      <c r="DZ574" s="184"/>
      <c r="EA574" s="184"/>
      <c r="EB574" s="184"/>
      <c r="EC574" s="184"/>
    </row>
    <row r="575" spans="1:133" s="128" customFormat="1" ht="12.75">
      <c r="A575" s="158"/>
      <c r="B575" s="158"/>
      <c r="C575" s="188"/>
      <c r="D575" s="188"/>
      <c r="E575" s="188"/>
      <c r="F575" s="188"/>
      <c r="G575" s="188"/>
      <c r="H575" s="188"/>
      <c r="I575" s="188"/>
      <c r="J575" s="188"/>
      <c r="K575" s="188"/>
      <c r="L575" s="188"/>
      <c r="M575" s="188"/>
      <c r="N575" s="188"/>
      <c r="O575" s="188"/>
      <c r="P575" s="188"/>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c r="AS575" s="184"/>
      <c r="AT575" s="184"/>
      <c r="AU575" s="184"/>
      <c r="AV575" s="184"/>
      <c r="AW575" s="184"/>
      <c r="AX575" s="184"/>
      <c r="AY575" s="184"/>
      <c r="AZ575" s="184"/>
      <c r="BA575" s="184"/>
      <c r="BB575" s="184"/>
      <c r="BC575" s="184"/>
      <c r="BD575" s="184"/>
      <c r="BE575" s="184"/>
      <c r="BF575" s="184"/>
      <c r="BG575" s="184"/>
      <c r="BH575" s="184"/>
      <c r="BI575" s="184"/>
      <c r="BJ575" s="184"/>
      <c r="BK575" s="184"/>
      <c r="BL575" s="184"/>
      <c r="BM575" s="184"/>
      <c r="BN575" s="184"/>
      <c r="BO575" s="184"/>
      <c r="BP575" s="184"/>
      <c r="BQ575" s="184"/>
      <c r="BR575" s="184"/>
      <c r="BS575" s="184"/>
      <c r="BT575" s="184"/>
      <c r="BU575" s="184"/>
      <c r="BV575" s="184"/>
      <c r="BW575" s="184"/>
      <c r="BX575" s="184"/>
      <c r="BY575" s="184"/>
      <c r="BZ575" s="184"/>
      <c r="CA575" s="184"/>
      <c r="CB575" s="184"/>
      <c r="CC575" s="184"/>
      <c r="CD575" s="184"/>
      <c r="CE575" s="184"/>
      <c r="CF575" s="184"/>
      <c r="CG575" s="184"/>
      <c r="CH575" s="184"/>
      <c r="CI575" s="184"/>
      <c r="CJ575" s="184"/>
      <c r="CK575" s="184"/>
      <c r="CL575" s="184"/>
      <c r="CM575" s="184"/>
      <c r="CN575" s="184"/>
      <c r="CO575" s="184"/>
      <c r="CP575" s="184"/>
      <c r="CQ575" s="184"/>
      <c r="CR575" s="184"/>
      <c r="CS575" s="184"/>
      <c r="CT575" s="184"/>
      <c r="CU575" s="184"/>
      <c r="CV575" s="184"/>
      <c r="CW575" s="184"/>
      <c r="CX575" s="184"/>
      <c r="CY575" s="184"/>
      <c r="CZ575" s="184"/>
      <c r="DA575" s="184"/>
      <c r="DB575" s="184"/>
      <c r="DC575" s="184"/>
      <c r="DD575" s="184"/>
      <c r="DE575" s="184"/>
      <c r="DF575" s="184"/>
      <c r="DG575" s="184"/>
      <c r="DH575" s="184"/>
      <c r="DI575" s="184"/>
      <c r="DJ575" s="184"/>
      <c r="DK575" s="184"/>
      <c r="DL575" s="184"/>
      <c r="DM575" s="184"/>
      <c r="DN575" s="184"/>
      <c r="DO575" s="184"/>
      <c r="DP575" s="184"/>
      <c r="DQ575" s="184"/>
      <c r="DR575" s="184"/>
      <c r="DS575" s="184"/>
      <c r="DT575" s="184"/>
      <c r="DU575" s="184"/>
      <c r="DV575" s="184"/>
      <c r="DW575" s="184"/>
      <c r="DX575" s="184"/>
      <c r="DY575" s="184"/>
      <c r="DZ575" s="184"/>
      <c r="EA575" s="184"/>
      <c r="EB575" s="184"/>
      <c r="EC575" s="184"/>
    </row>
    <row r="576" spans="1:133" s="128" customFormat="1" ht="15">
      <c r="A576" s="160" t="s">
        <v>572</v>
      </c>
      <c r="B576" s="160"/>
      <c r="C576" s="160"/>
      <c r="D576" s="160"/>
      <c r="E576" s="160"/>
      <c r="F576" s="148">
        <v>2.75</v>
      </c>
      <c r="G576" s="149" t="s">
        <v>499</v>
      </c>
      <c r="H576" s="199" t="s">
        <v>573</v>
      </c>
      <c r="I576" s="199"/>
      <c r="J576" s="199"/>
      <c r="K576" s="199"/>
      <c r="L576" s="199"/>
      <c r="M576" s="199"/>
      <c r="N576" s="199"/>
      <c r="O576" s="199"/>
      <c r="P576" s="199"/>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c r="AS576" s="184"/>
      <c r="AT576" s="184"/>
      <c r="AU576" s="184"/>
      <c r="AV576" s="184"/>
      <c r="AW576" s="184"/>
      <c r="AX576" s="184"/>
      <c r="AY576" s="184"/>
      <c r="AZ576" s="184"/>
      <c r="BA576" s="184"/>
      <c r="BB576" s="184"/>
      <c r="BC576" s="184"/>
      <c r="BD576" s="184"/>
      <c r="BE576" s="184"/>
      <c r="BF576" s="184"/>
      <c r="BG576" s="184"/>
      <c r="BH576" s="184"/>
      <c r="BI576" s="184"/>
      <c r="BJ576" s="184"/>
      <c r="BK576" s="184"/>
      <c r="BL576" s="184"/>
      <c r="BM576" s="184"/>
      <c r="BN576" s="184"/>
      <c r="BO576" s="184"/>
      <c r="BP576" s="184"/>
      <c r="BQ576" s="184"/>
      <c r="BR576" s="184"/>
      <c r="BS576" s="184"/>
      <c r="BT576" s="184"/>
      <c r="BU576" s="184"/>
      <c r="BV576" s="184"/>
      <c r="BW576" s="184"/>
      <c r="BX576" s="184"/>
      <c r="BY576" s="184"/>
      <c r="BZ576" s="184"/>
      <c r="CA576" s="184"/>
      <c r="CB576" s="184"/>
      <c r="CC576" s="184"/>
      <c r="CD576" s="184"/>
      <c r="CE576" s="184"/>
      <c r="CF576" s="184"/>
      <c r="CG576" s="184"/>
      <c r="CH576" s="184"/>
      <c r="CI576" s="184"/>
      <c r="CJ576" s="184"/>
      <c r="CK576" s="184"/>
      <c r="CL576" s="184"/>
      <c r="CM576" s="184"/>
      <c r="CN576" s="184"/>
      <c r="CO576" s="184"/>
      <c r="CP576" s="184"/>
      <c r="CQ576" s="184"/>
      <c r="CR576" s="184"/>
      <c r="CS576" s="184"/>
      <c r="CT576" s="184"/>
      <c r="CU576" s="184"/>
      <c r="CV576" s="184"/>
      <c r="CW576" s="184"/>
      <c r="CX576" s="184"/>
      <c r="CY576" s="184"/>
      <c r="CZ576" s="184"/>
      <c r="DA576" s="184"/>
      <c r="DB576" s="184"/>
      <c r="DC576" s="184"/>
      <c r="DD576" s="184"/>
      <c r="DE576" s="184"/>
      <c r="DF576" s="184"/>
      <c r="DG576" s="184"/>
      <c r="DH576" s="184"/>
      <c r="DI576" s="184"/>
      <c r="DJ576" s="184"/>
      <c r="DK576" s="184"/>
      <c r="DL576" s="184"/>
      <c r="DM576" s="184"/>
      <c r="DN576" s="184"/>
      <c r="DO576" s="184"/>
      <c r="DP576" s="184"/>
      <c r="DQ576" s="184"/>
      <c r="DR576" s="184"/>
      <c r="DS576" s="184"/>
      <c r="DT576" s="184"/>
      <c r="DU576" s="184"/>
      <c r="DV576" s="184"/>
      <c r="DW576" s="184"/>
      <c r="DX576" s="184"/>
      <c r="DY576" s="184"/>
      <c r="DZ576" s="184"/>
      <c r="EA576" s="184"/>
      <c r="EB576" s="184"/>
      <c r="EC576" s="184"/>
    </row>
    <row r="577" spans="1:133" s="128" customFormat="1" ht="15">
      <c r="A577" s="160" t="s">
        <v>572</v>
      </c>
      <c r="B577" s="160"/>
      <c r="C577" s="160"/>
      <c r="D577" s="160"/>
      <c r="E577" s="160"/>
      <c r="F577" s="148">
        <v>2.49</v>
      </c>
      <c r="G577" s="149" t="s">
        <v>499</v>
      </c>
      <c r="H577" s="199"/>
      <c r="I577" s="199"/>
      <c r="J577" s="199"/>
      <c r="K577" s="199"/>
      <c r="L577" s="199"/>
      <c r="M577" s="199"/>
      <c r="N577" s="199"/>
      <c r="O577" s="199"/>
      <c r="P577" s="199"/>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c r="AS577" s="184"/>
      <c r="AT577" s="184"/>
      <c r="AU577" s="184"/>
      <c r="AV577" s="184"/>
      <c r="AW577" s="184"/>
      <c r="AX577" s="184"/>
      <c r="AY577" s="184"/>
      <c r="AZ577" s="184"/>
      <c r="BA577" s="184"/>
      <c r="BB577" s="184"/>
      <c r="BC577" s="184"/>
      <c r="BD577" s="184"/>
      <c r="BE577" s="184"/>
      <c r="BF577" s="184"/>
      <c r="BG577" s="184"/>
      <c r="BH577" s="184"/>
      <c r="BI577" s="184"/>
      <c r="BJ577" s="184"/>
      <c r="BK577" s="184"/>
      <c r="BL577" s="184"/>
      <c r="BM577" s="184"/>
      <c r="BN577" s="184"/>
      <c r="BO577" s="184"/>
      <c r="BP577" s="184"/>
      <c r="BQ577" s="184"/>
      <c r="BR577" s="184"/>
      <c r="BS577" s="184"/>
      <c r="BT577" s="184"/>
      <c r="BU577" s="184"/>
      <c r="BV577" s="184"/>
      <c r="BW577" s="184"/>
      <c r="BX577" s="184"/>
      <c r="BY577" s="184"/>
      <c r="BZ577" s="184"/>
      <c r="CA577" s="184"/>
      <c r="CB577" s="184"/>
      <c r="CC577" s="184"/>
      <c r="CD577" s="184"/>
      <c r="CE577" s="184"/>
      <c r="CF577" s="184"/>
      <c r="CG577" s="184"/>
      <c r="CH577" s="184"/>
      <c r="CI577" s="184"/>
      <c r="CJ577" s="184"/>
      <c r="CK577" s="184"/>
      <c r="CL577" s="184"/>
      <c r="CM577" s="184"/>
      <c r="CN577" s="184"/>
      <c r="CO577" s="184"/>
      <c r="CP577" s="184"/>
      <c r="CQ577" s="184"/>
      <c r="CR577" s="184"/>
      <c r="CS577" s="184"/>
      <c r="CT577" s="184"/>
      <c r="CU577" s="184"/>
      <c r="CV577" s="184"/>
      <c r="CW577" s="184"/>
      <c r="CX577" s="184"/>
      <c r="CY577" s="184"/>
      <c r="CZ577" s="184"/>
      <c r="DA577" s="184"/>
      <c r="DB577" s="184"/>
      <c r="DC577" s="184"/>
      <c r="DD577" s="184"/>
      <c r="DE577" s="184"/>
      <c r="DF577" s="184"/>
      <c r="DG577" s="184"/>
      <c r="DH577" s="184"/>
      <c r="DI577" s="184"/>
      <c r="DJ577" s="184"/>
      <c r="DK577" s="184"/>
      <c r="DL577" s="184"/>
      <c r="DM577" s="184"/>
      <c r="DN577" s="184"/>
      <c r="DO577" s="184"/>
      <c r="DP577" s="184"/>
      <c r="DQ577" s="184"/>
      <c r="DR577" s="184"/>
      <c r="DS577" s="184"/>
      <c r="DT577" s="184"/>
      <c r="DU577" s="184"/>
      <c r="DV577" s="184"/>
      <c r="DW577" s="184"/>
      <c r="DX577" s="184"/>
      <c r="DY577" s="184"/>
      <c r="DZ577" s="184"/>
      <c r="EA577" s="184"/>
      <c r="EB577" s="184"/>
      <c r="EC577" s="184"/>
    </row>
    <row r="578" spans="1:133" s="128" customFormat="1" ht="15">
      <c r="A578" s="160" t="s">
        <v>572</v>
      </c>
      <c r="B578" s="160"/>
      <c r="C578" s="160"/>
      <c r="D578" s="160"/>
      <c r="E578" s="160"/>
      <c r="F578" s="148">
        <v>0.16</v>
      </c>
      <c r="G578" s="149" t="s">
        <v>499</v>
      </c>
      <c r="H578" s="199"/>
      <c r="I578" s="199"/>
      <c r="J578" s="199"/>
      <c r="K578" s="199"/>
      <c r="L578" s="199"/>
      <c r="M578" s="199"/>
      <c r="N578" s="199"/>
      <c r="O578" s="199"/>
      <c r="P578" s="199"/>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c r="AS578" s="184"/>
      <c r="AT578" s="184"/>
      <c r="AU578" s="184"/>
      <c r="AV578" s="184"/>
      <c r="AW578" s="184"/>
      <c r="AX578" s="184"/>
      <c r="AY578" s="184"/>
      <c r="AZ578" s="184"/>
      <c r="BA578" s="184"/>
      <c r="BB578" s="184"/>
      <c r="BC578" s="184"/>
      <c r="BD578" s="184"/>
      <c r="BE578" s="184"/>
      <c r="BF578" s="184"/>
      <c r="BG578" s="184"/>
      <c r="BH578" s="184"/>
      <c r="BI578" s="184"/>
      <c r="BJ578" s="184"/>
      <c r="BK578" s="184"/>
      <c r="BL578" s="184"/>
      <c r="BM578" s="184"/>
      <c r="BN578" s="184"/>
      <c r="BO578" s="184"/>
      <c r="BP578" s="184"/>
      <c r="BQ578" s="184"/>
      <c r="BR578" s="184"/>
      <c r="BS578" s="184"/>
      <c r="BT578" s="184"/>
      <c r="BU578" s="184"/>
      <c r="BV578" s="184"/>
      <c r="BW578" s="184"/>
      <c r="BX578" s="184"/>
      <c r="BY578" s="184"/>
      <c r="BZ578" s="184"/>
      <c r="CA578" s="184"/>
      <c r="CB578" s="184"/>
      <c r="CC578" s="184"/>
      <c r="CD578" s="184"/>
      <c r="CE578" s="184"/>
      <c r="CF578" s="184"/>
      <c r="CG578" s="184"/>
      <c r="CH578" s="184"/>
      <c r="CI578" s="184"/>
      <c r="CJ578" s="184"/>
      <c r="CK578" s="184"/>
      <c r="CL578" s="184"/>
      <c r="CM578" s="184"/>
      <c r="CN578" s="184"/>
      <c r="CO578" s="184"/>
      <c r="CP578" s="184"/>
      <c r="CQ578" s="184"/>
      <c r="CR578" s="184"/>
      <c r="CS578" s="184"/>
      <c r="CT578" s="184"/>
      <c r="CU578" s="184"/>
      <c r="CV578" s="184"/>
      <c r="CW578" s="184"/>
      <c r="CX578" s="184"/>
      <c r="CY578" s="184"/>
      <c r="CZ578" s="184"/>
      <c r="DA578" s="184"/>
      <c r="DB578" s="184"/>
      <c r="DC578" s="184"/>
      <c r="DD578" s="184"/>
      <c r="DE578" s="184"/>
      <c r="DF578" s="184"/>
      <c r="DG578" s="184"/>
      <c r="DH578" s="184"/>
      <c r="DI578" s="184"/>
      <c r="DJ578" s="184"/>
      <c r="DK578" s="184"/>
      <c r="DL578" s="184"/>
      <c r="DM578" s="184"/>
      <c r="DN578" s="184"/>
      <c r="DO578" s="184"/>
      <c r="DP578" s="184"/>
      <c r="DQ578" s="184"/>
      <c r="DR578" s="184"/>
      <c r="DS578" s="184"/>
      <c r="DT578" s="184"/>
      <c r="DU578" s="184"/>
      <c r="DV578" s="184"/>
      <c r="DW578" s="184"/>
      <c r="DX578" s="184"/>
      <c r="DY578" s="184"/>
      <c r="DZ578" s="184"/>
      <c r="EA578" s="184"/>
      <c r="EB578" s="184"/>
      <c r="EC578" s="184"/>
    </row>
    <row r="579" spans="1:133" s="128" customFormat="1" ht="15">
      <c r="A579" s="160" t="s">
        <v>572</v>
      </c>
      <c r="B579" s="160"/>
      <c r="C579" s="160"/>
      <c r="D579" s="160"/>
      <c r="E579" s="160"/>
      <c r="F579" s="148">
        <v>0.62</v>
      </c>
      <c r="G579" s="149" t="s">
        <v>499</v>
      </c>
      <c r="H579" s="199"/>
      <c r="I579" s="199"/>
      <c r="J579" s="199"/>
      <c r="K579" s="199"/>
      <c r="L579" s="199"/>
      <c r="M579" s="199"/>
      <c r="N579" s="199"/>
      <c r="O579" s="199"/>
      <c r="P579" s="199"/>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c r="AS579" s="184"/>
      <c r="AT579" s="184"/>
      <c r="AU579" s="184"/>
      <c r="AV579" s="184"/>
      <c r="AW579" s="184"/>
      <c r="AX579" s="184"/>
      <c r="AY579" s="184"/>
      <c r="AZ579" s="184"/>
      <c r="BA579" s="184"/>
      <c r="BB579" s="184"/>
      <c r="BC579" s="184"/>
      <c r="BD579" s="184"/>
      <c r="BE579" s="184"/>
      <c r="BF579" s="184"/>
      <c r="BG579" s="184"/>
      <c r="BH579" s="184"/>
      <c r="BI579" s="184"/>
      <c r="BJ579" s="184"/>
      <c r="BK579" s="184"/>
      <c r="BL579" s="184"/>
      <c r="BM579" s="184"/>
      <c r="BN579" s="184"/>
      <c r="BO579" s="184"/>
      <c r="BP579" s="184"/>
      <c r="BQ579" s="184"/>
      <c r="BR579" s="184"/>
      <c r="BS579" s="184"/>
      <c r="BT579" s="184"/>
      <c r="BU579" s="184"/>
      <c r="BV579" s="184"/>
      <c r="BW579" s="184"/>
      <c r="BX579" s="184"/>
      <c r="BY579" s="184"/>
      <c r="BZ579" s="184"/>
      <c r="CA579" s="184"/>
      <c r="CB579" s="184"/>
      <c r="CC579" s="184"/>
      <c r="CD579" s="184"/>
      <c r="CE579" s="184"/>
      <c r="CF579" s="184"/>
      <c r="CG579" s="184"/>
      <c r="CH579" s="184"/>
      <c r="CI579" s="184"/>
      <c r="CJ579" s="184"/>
      <c r="CK579" s="184"/>
      <c r="CL579" s="184"/>
      <c r="CM579" s="184"/>
      <c r="CN579" s="184"/>
      <c r="CO579" s="184"/>
      <c r="CP579" s="184"/>
      <c r="CQ579" s="184"/>
      <c r="CR579" s="184"/>
      <c r="CS579" s="184"/>
      <c r="CT579" s="184"/>
      <c r="CU579" s="184"/>
      <c r="CV579" s="184"/>
      <c r="CW579" s="184"/>
      <c r="CX579" s="184"/>
      <c r="CY579" s="184"/>
      <c r="CZ579" s="184"/>
      <c r="DA579" s="184"/>
      <c r="DB579" s="184"/>
      <c r="DC579" s="184"/>
      <c r="DD579" s="184"/>
      <c r="DE579" s="184"/>
      <c r="DF579" s="184"/>
      <c r="DG579" s="184"/>
      <c r="DH579" s="184"/>
      <c r="DI579" s="184"/>
      <c r="DJ579" s="184"/>
      <c r="DK579" s="184"/>
      <c r="DL579" s="184"/>
      <c r="DM579" s="184"/>
      <c r="DN579" s="184"/>
      <c r="DO579" s="184"/>
      <c r="DP579" s="184"/>
      <c r="DQ579" s="184"/>
      <c r="DR579" s="184"/>
      <c r="DS579" s="184"/>
      <c r="DT579" s="184"/>
      <c r="DU579" s="184"/>
      <c r="DV579" s="184"/>
      <c r="DW579" s="184"/>
      <c r="DX579" s="184"/>
      <c r="DY579" s="184"/>
      <c r="DZ579" s="184"/>
      <c r="EA579" s="184"/>
      <c r="EB579" s="184"/>
      <c r="EC579" s="184"/>
    </row>
    <row r="580" spans="1:133" s="128" customFormat="1" ht="12.75">
      <c r="A580" s="165"/>
      <c r="B580" s="165"/>
      <c r="C580" s="165"/>
      <c r="D580" s="165"/>
      <c r="E580" s="165"/>
      <c r="F580" s="165"/>
      <c r="G580" s="165"/>
      <c r="H580" s="165"/>
      <c r="I580" s="165"/>
      <c r="J580" s="165"/>
      <c r="K580" s="165"/>
      <c r="L580" s="165"/>
      <c r="M580" s="165"/>
      <c r="N580" s="165"/>
      <c r="O580" s="165"/>
      <c r="P580" s="165"/>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c r="AS580" s="184"/>
      <c r="AT580" s="184"/>
      <c r="AU580" s="184"/>
      <c r="AV580" s="184"/>
      <c r="AW580" s="184"/>
      <c r="AX580" s="184"/>
      <c r="AY580" s="184"/>
      <c r="AZ580" s="184"/>
      <c r="BA580" s="184"/>
      <c r="BB580" s="184"/>
      <c r="BC580" s="184"/>
      <c r="BD580" s="184"/>
      <c r="BE580" s="184"/>
      <c r="BF580" s="184"/>
      <c r="BG580" s="184"/>
      <c r="BH580" s="184"/>
      <c r="BI580" s="184"/>
      <c r="BJ580" s="184"/>
      <c r="BK580" s="184"/>
      <c r="BL580" s="184"/>
      <c r="BM580" s="184"/>
      <c r="BN580" s="184"/>
      <c r="BO580" s="184"/>
      <c r="BP580" s="184"/>
      <c r="BQ580" s="184"/>
      <c r="BR580" s="184"/>
      <c r="BS580" s="184"/>
      <c r="BT580" s="184"/>
      <c r="BU580" s="184"/>
      <c r="BV580" s="184"/>
      <c r="BW580" s="184"/>
      <c r="BX580" s="184"/>
      <c r="BY580" s="184"/>
      <c r="BZ580" s="184"/>
      <c r="CA580" s="184"/>
      <c r="CB580" s="184"/>
      <c r="CC580" s="184"/>
      <c r="CD580" s="184"/>
      <c r="CE580" s="184"/>
      <c r="CF580" s="184"/>
      <c r="CG580" s="184"/>
      <c r="CH580" s="184"/>
      <c r="CI580" s="184"/>
      <c r="CJ580" s="184"/>
      <c r="CK580" s="184"/>
      <c r="CL580" s="184"/>
      <c r="CM580" s="184"/>
      <c r="CN580" s="184"/>
      <c r="CO580" s="184"/>
      <c r="CP580" s="184"/>
      <c r="CQ580" s="184"/>
      <c r="CR580" s="184"/>
      <c r="CS580" s="184"/>
      <c r="CT580" s="184"/>
      <c r="CU580" s="184"/>
      <c r="CV580" s="184"/>
      <c r="CW580" s="184"/>
      <c r="CX580" s="184"/>
      <c r="CY580" s="184"/>
      <c r="CZ580" s="184"/>
      <c r="DA580" s="184"/>
      <c r="DB580" s="184"/>
      <c r="DC580" s="184"/>
      <c r="DD580" s="184"/>
      <c r="DE580" s="184"/>
      <c r="DF580" s="184"/>
      <c r="DG580" s="184"/>
      <c r="DH580" s="184"/>
      <c r="DI580" s="184"/>
      <c r="DJ580" s="184"/>
      <c r="DK580" s="184"/>
      <c r="DL580" s="184"/>
      <c r="DM580" s="184"/>
      <c r="DN580" s="184"/>
      <c r="DO580" s="184"/>
      <c r="DP580" s="184"/>
      <c r="DQ580" s="184"/>
      <c r="DR580" s="184"/>
      <c r="DS580" s="184"/>
      <c r="DT580" s="184"/>
      <c r="DU580" s="184"/>
      <c r="DV580" s="184"/>
      <c r="DW580" s="184"/>
      <c r="DX580" s="184"/>
      <c r="DY580" s="184"/>
      <c r="DZ580" s="184"/>
      <c r="EA580" s="184"/>
      <c r="EB580" s="184"/>
      <c r="EC580" s="184"/>
    </row>
    <row r="581" spans="1:133" s="128" customFormat="1" ht="15">
      <c r="A581" s="206" t="s">
        <v>515</v>
      </c>
      <c r="B581" s="206"/>
      <c r="C581" s="206"/>
      <c r="D581" s="206"/>
      <c r="E581" s="206"/>
      <c r="F581" s="207">
        <f>F576*F577*F578*F579</f>
        <v>0.679272</v>
      </c>
      <c r="G581" s="208" t="s">
        <v>499</v>
      </c>
      <c r="H581" s="199"/>
      <c r="I581" s="199"/>
      <c r="J581" s="199"/>
      <c r="K581" s="199"/>
      <c r="L581" s="199"/>
      <c r="M581" s="199"/>
      <c r="N581" s="199"/>
      <c r="O581" s="199"/>
      <c r="P581" s="199"/>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c r="AS581" s="184"/>
      <c r="AT581" s="184"/>
      <c r="AU581" s="184"/>
      <c r="AV581" s="184"/>
      <c r="AW581" s="184"/>
      <c r="AX581" s="184"/>
      <c r="AY581" s="184"/>
      <c r="AZ581" s="184"/>
      <c r="BA581" s="184"/>
      <c r="BB581" s="184"/>
      <c r="BC581" s="184"/>
      <c r="BD581" s="184"/>
      <c r="BE581" s="184"/>
      <c r="BF581" s="184"/>
      <c r="BG581" s="184"/>
      <c r="BH581" s="184"/>
      <c r="BI581" s="184"/>
      <c r="BJ581" s="184"/>
      <c r="BK581" s="184"/>
      <c r="BL581" s="184"/>
      <c r="BM581" s="184"/>
      <c r="BN581" s="184"/>
      <c r="BO581" s="184"/>
      <c r="BP581" s="184"/>
      <c r="BQ581" s="184"/>
      <c r="BR581" s="184"/>
      <c r="BS581" s="184"/>
      <c r="BT581" s="184"/>
      <c r="BU581" s="184"/>
      <c r="BV581" s="184"/>
      <c r="BW581" s="184"/>
      <c r="BX581" s="184"/>
      <c r="BY581" s="184"/>
      <c r="BZ581" s="184"/>
      <c r="CA581" s="184"/>
      <c r="CB581" s="184"/>
      <c r="CC581" s="184"/>
      <c r="CD581" s="184"/>
      <c r="CE581" s="184"/>
      <c r="CF581" s="184"/>
      <c r="CG581" s="184"/>
      <c r="CH581" s="184"/>
      <c r="CI581" s="184"/>
      <c r="CJ581" s="184"/>
      <c r="CK581" s="184"/>
      <c r="CL581" s="184"/>
      <c r="CM581" s="184"/>
      <c r="CN581" s="184"/>
      <c r="CO581" s="184"/>
      <c r="CP581" s="184"/>
      <c r="CQ581" s="184"/>
      <c r="CR581" s="184"/>
      <c r="CS581" s="184"/>
      <c r="CT581" s="184"/>
      <c r="CU581" s="184"/>
      <c r="CV581" s="184"/>
      <c r="CW581" s="184"/>
      <c r="CX581" s="184"/>
      <c r="CY581" s="184"/>
      <c r="CZ581" s="184"/>
      <c r="DA581" s="184"/>
      <c r="DB581" s="184"/>
      <c r="DC581" s="184"/>
      <c r="DD581" s="184"/>
      <c r="DE581" s="184"/>
      <c r="DF581" s="184"/>
      <c r="DG581" s="184"/>
      <c r="DH581" s="184"/>
      <c r="DI581" s="184"/>
      <c r="DJ581" s="184"/>
      <c r="DK581" s="184"/>
      <c r="DL581" s="184"/>
      <c r="DM581" s="184"/>
      <c r="DN581" s="184"/>
      <c r="DO581" s="184"/>
      <c r="DP581" s="184"/>
      <c r="DQ581" s="184"/>
      <c r="DR581" s="184"/>
      <c r="DS581" s="184"/>
      <c r="DT581" s="184"/>
      <c r="DU581" s="184"/>
      <c r="DV581" s="184"/>
      <c r="DW581" s="184"/>
      <c r="DX581" s="184"/>
      <c r="DY581" s="184"/>
      <c r="DZ581" s="184"/>
      <c r="EA581" s="184"/>
      <c r="EB581" s="184"/>
      <c r="EC581" s="184"/>
    </row>
    <row r="582" spans="1:133" s="128" customFormat="1" ht="12.75">
      <c r="A582" s="165"/>
      <c r="B582" s="165"/>
      <c r="C582" s="165"/>
      <c r="D582" s="165"/>
      <c r="E582" s="165"/>
      <c r="F582" s="165"/>
      <c r="G582" s="165"/>
      <c r="H582" s="165"/>
      <c r="I582" s="165"/>
      <c r="J582" s="165"/>
      <c r="K582" s="165"/>
      <c r="L582" s="165"/>
      <c r="M582" s="165"/>
      <c r="N582" s="165"/>
      <c r="O582" s="165"/>
      <c r="P582" s="165"/>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c r="AS582" s="184"/>
      <c r="AT582" s="184"/>
      <c r="AU582" s="184"/>
      <c r="AV582" s="184"/>
      <c r="AW582" s="184"/>
      <c r="AX582" s="184"/>
      <c r="AY582" s="184"/>
      <c r="AZ582" s="184"/>
      <c r="BA582" s="184"/>
      <c r="BB582" s="184"/>
      <c r="BC582" s="184"/>
      <c r="BD582" s="184"/>
      <c r="BE582" s="184"/>
      <c r="BF582" s="184"/>
      <c r="BG582" s="184"/>
      <c r="BH582" s="184"/>
      <c r="BI582" s="184"/>
      <c r="BJ582" s="184"/>
      <c r="BK582" s="184"/>
      <c r="BL582" s="184"/>
      <c r="BM582" s="184"/>
      <c r="BN582" s="184"/>
      <c r="BO582" s="184"/>
      <c r="BP582" s="184"/>
      <c r="BQ582" s="184"/>
      <c r="BR582" s="184"/>
      <c r="BS582" s="184"/>
      <c r="BT582" s="184"/>
      <c r="BU582" s="184"/>
      <c r="BV582" s="184"/>
      <c r="BW582" s="184"/>
      <c r="BX582" s="184"/>
      <c r="BY582" s="184"/>
      <c r="BZ582" s="184"/>
      <c r="CA582" s="184"/>
      <c r="CB582" s="184"/>
      <c r="CC582" s="184"/>
      <c r="CD582" s="184"/>
      <c r="CE582" s="184"/>
      <c r="CF582" s="184"/>
      <c r="CG582" s="184"/>
      <c r="CH582" s="184"/>
      <c r="CI582" s="184"/>
      <c r="CJ582" s="184"/>
      <c r="CK582" s="184"/>
      <c r="CL582" s="184"/>
      <c r="CM582" s="184"/>
      <c r="CN582" s="184"/>
      <c r="CO582" s="184"/>
      <c r="CP582" s="184"/>
      <c r="CQ582" s="184"/>
      <c r="CR582" s="184"/>
      <c r="CS582" s="184"/>
      <c r="CT582" s="184"/>
      <c r="CU582" s="184"/>
      <c r="CV582" s="184"/>
      <c r="CW582" s="184"/>
      <c r="CX582" s="184"/>
      <c r="CY582" s="184"/>
      <c r="CZ582" s="184"/>
      <c r="DA582" s="184"/>
      <c r="DB582" s="184"/>
      <c r="DC582" s="184"/>
      <c r="DD582" s="184"/>
      <c r="DE582" s="184"/>
      <c r="DF582" s="184"/>
      <c r="DG582" s="184"/>
      <c r="DH582" s="184"/>
      <c r="DI582" s="184"/>
      <c r="DJ582" s="184"/>
      <c r="DK582" s="184"/>
      <c r="DL582" s="184"/>
      <c r="DM582" s="184"/>
      <c r="DN582" s="184"/>
      <c r="DO582" s="184"/>
      <c r="DP582" s="184"/>
      <c r="DQ582" s="184"/>
      <c r="DR582" s="184"/>
      <c r="DS582" s="184"/>
      <c r="DT582" s="184"/>
      <c r="DU582" s="184"/>
      <c r="DV582" s="184"/>
      <c r="DW582" s="184"/>
      <c r="DX582" s="184"/>
      <c r="DY582" s="184"/>
      <c r="DZ582" s="184"/>
      <c r="EA582" s="184"/>
      <c r="EB582" s="184"/>
      <c r="EC582" s="184"/>
    </row>
    <row r="583" spans="1:133" s="128" customFormat="1" ht="15">
      <c r="A583" s="160" t="s">
        <v>574</v>
      </c>
      <c r="B583" s="160"/>
      <c r="C583" s="160"/>
      <c r="D583" s="160"/>
      <c r="E583" s="160"/>
      <c r="F583" s="148">
        <v>0.2</v>
      </c>
      <c r="G583" s="149" t="s">
        <v>531</v>
      </c>
      <c r="H583" s="199" t="s">
        <v>573</v>
      </c>
      <c r="I583" s="199"/>
      <c r="J583" s="199"/>
      <c r="K583" s="199"/>
      <c r="L583" s="199"/>
      <c r="M583" s="199"/>
      <c r="N583" s="199"/>
      <c r="O583" s="199"/>
      <c r="P583" s="199"/>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c r="AS583" s="184"/>
      <c r="AT583" s="184"/>
      <c r="AU583" s="184"/>
      <c r="AV583" s="184"/>
      <c r="AW583" s="184"/>
      <c r="AX583" s="184"/>
      <c r="AY583" s="184"/>
      <c r="AZ583" s="184"/>
      <c r="BA583" s="184"/>
      <c r="BB583" s="184"/>
      <c r="BC583" s="184"/>
      <c r="BD583" s="184"/>
      <c r="BE583" s="184"/>
      <c r="BF583" s="184"/>
      <c r="BG583" s="184"/>
      <c r="BH583" s="184"/>
      <c r="BI583" s="184"/>
      <c r="BJ583" s="184"/>
      <c r="BK583" s="184"/>
      <c r="BL583" s="184"/>
      <c r="BM583" s="184"/>
      <c r="BN583" s="184"/>
      <c r="BO583" s="184"/>
      <c r="BP583" s="184"/>
      <c r="BQ583" s="184"/>
      <c r="BR583" s="184"/>
      <c r="BS583" s="184"/>
      <c r="BT583" s="184"/>
      <c r="BU583" s="184"/>
      <c r="BV583" s="184"/>
      <c r="BW583" s="184"/>
      <c r="BX583" s="184"/>
      <c r="BY583" s="184"/>
      <c r="BZ583" s="184"/>
      <c r="CA583" s="184"/>
      <c r="CB583" s="184"/>
      <c r="CC583" s="184"/>
      <c r="CD583" s="184"/>
      <c r="CE583" s="184"/>
      <c r="CF583" s="184"/>
      <c r="CG583" s="184"/>
      <c r="CH583" s="184"/>
      <c r="CI583" s="184"/>
      <c r="CJ583" s="184"/>
      <c r="CK583" s="184"/>
      <c r="CL583" s="184"/>
      <c r="CM583" s="184"/>
      <c r="CN583" s="184"/>
      <c r="CO583" s="184"/>
      <c r="CP583" s="184"/>
      <c r="CQ583" s="184"/>
      <c r="CR583" s="184"/>
      <c r="CS583" s="184"/>
      <c r="CT583" s="184"/>
      <c r="CU583" s="184"/>
      <c r="CV583" s="184"/>
      <c r="CW583" s="184"/>
      <c r="CX583" s="184"/>
      <c r="CY583" s="184"/>
      <c r="CZ583" s="184"/>
      <c r="DA583" s="184"/>
      <c r="DB583" s="184"/>
      <c r="DC583" s="184"/>
      <c r="DD583" s="184"/>
      <c r="DE583" s="184"/>
      <c r="DF583" s="184"/>
      <c r="DG583" s="184"/>
      <c r="DH583" s="184"/>
      <c r="DI583" s="184"/>
      <c r="DJ583" s="184"/>
      <c r="DK583" s="184"/>
      <c r="DL583" s="184"/>
      <c r="DM583" s="184"/>
      <c r="DN583" s="184"/>
      <c r="DO583" s="184"/>
      <c r="DP583" s="184"/>
      <c r="DQ583" s="184"/>
      <c r="DR583" s="184"/>
      <c r="DS583" s="184"/>
      <c r="DT583" s="184"/>
      <c r="DU583" s="184"/>
      <c r="DV583" s="184"/>
      <c r="DW583" s="184"/>
      <c r="DX583" s="184"/>
      <c r="DY583" s="184"/>
      <c r="DZ583" s="184"/>
      <c r="EA583" s="184"/>
      <c r="EB583" s="184"/>
      <c r="EC583" s="184"/>
    </row>
    <row r="584" spans="1:133" s="128" customFormat="1" ht="15">
      <c r="A584" s="160"/>
      <c r="B584" s="160"/>
      <c r="C584" s="160"/>
      <c r="D584" s="160"/>
      <c r="E584" s="160"/>
      <c r="F584" s="148">
        <v>0.5</v>
      </c>
      <c r="G584" s="149" t="s">
        <v>531</v>
      </c>
      <c r="H584" s="199"/>
      <c r="I584" s="199"/>
      <c r="J584" s="199"/>
      <c r="K584" s="199"/>
      <c r="L584" s="199"/>
      <c r="M584" s="199"/>
      <c r="N584" s="199"/>
      <c r="O584" s="199"/>
      <c r="P584" s="199"/>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c r="AS584" s="184"/>
      <c r="AT584" s="184"/>
      <c r="AU584" s="184"/>
      <c r="AV584" s="184"/>
      <c r="AW584" s="184"/>
      <c r="AX584" s="184"/>
      <c r="AY584" s="184"/>
      <c r="AZ584" s="184"/>
      <c r="BA584" s="184"/>
      <c r="BB584" s="184"/>
      <c r="BC584" s="184"/>
      <c r="BD584" s="184"/>
      <c r="BE584" s="184"/>
      <c r="BF584" s="184"/>
      <c r="BG584" s="184"/>
      <c r="BH584" s="184"/>
      <c r="BI584" s="184"/>
      <c r="BJ584" s="184"/>
      <c r="BK584" s="184"/>
      <c r="BL584" s="184"/>
      <c r="BM584" s="184"/>
      <c r="BN584" s="184"/>
      <c r="BO584" s="184"/>
      <c r="BP584" s="184"/>
      <c r="BQ584" s="184"/>
      <c r="BR584" s="184"/>
      <c r="BS584" s="184"/>
      <c r="BT584" s="184"/>
      <c r="BU584" s="184"/>
      <c r="BV584" s="184"/>
      <c r="BW584" s="184"/>
      <c r="BX584" s="184"/>
      <c r="BY584" s="184"/>
      <c r="BZ584" s="184"/>
      <c r="CA584" s="184"/>
      <c r="CB584" s="184"/>
      <c r="CC584" s="184"/>
      <c r="CD584" s="184"/>
      <c r="CE584" s="184"/>
      <c r="CF584" s="184"/>
      <c r="CG584" s="184"/>
      <c r="CH584" s="184"/>
      <c r="CI584" s="184"/>
      <c r="CJ584" s="184"/>
      <c r="CK584" s="184"/>
      <c r="CL584" s="184"/>
      <c r="CM584" s="184"/>
      <c r="CN584" s="184"/>
      <c r="CO584" s="184"/>
      <c r="CP584" s="184"/>
      <c r="CQ584" s="184"/>
      <c r="CR584" s="184"/>
      <c r="CS584" s="184"/>
      <c r="CT584" s="184"/>
      <c r="CU584" s="184"/>
      <c r="CV584" s="184"/>
      <c r="CW584" s="184"/>
      <c r="CX584" s="184"/>
      <c r="CY584" s="184"/>
      <c r="CZ584" s="184"/>
      <c r="DA584" s="184"/>
      <c r="DB584" s="184"/>
      <c r="DC584" s="184"/>
      <c r="DD584" s="184"/>
      <c r="DE584" s="184"/>
      <c r="DF584" s="184"/>
      <c r="DG584" s="184"/>
      <c r="DH584" s="184"/>
      <c r="DI584" s="184"/>
      <c r="DJ584" s="184"/>
      <c r="DK584" s="184"/>
      <c r="DL584" s="184"/>
      <c r="DM584" s="184"/>
      <c r="DN584" s="184"/>
      <c r="DO584" s="184"/>
      <c r="DP584" s="184"/>
      <c r="DQ584" s="184"/>
      <c r="DR584" s="184"/>
      <c r="DS584" s="184"/>
      <c r="DT584" s="184"/>
      <c r="DU584" s="184"/>
      <c r="DV584" s="184"/>
      <c r="DW584" s="184"/>
      <c r="DX584" s="184"/>
      <c r="DY584" s="184"/>
      <c r="DZ584" s="184"/>
      <c r="EA584" s="184"/>
      <c r="EB584" s="184"/>
      <c r="EC584" s="184"/>
    </row>
    <row r="585" spans="1:133" s="128" customFormat="1" ht="15">
      <c r="A585" s="160"/>
      <c r="B585" s="160"/>
      <c r="C585" s="160"/>
      <c r="D585" s="160"/>
      <c r="E585" s="160"/>
      <c r="F585" s="148">
        <v>0.8</v>
      </c>
      <c r="G585" s="149" t="s">
        <v>531</v>
      </c>
      <c r="H585" s="199"/>
      <c r="I585" s="199"/>
      <c r="J585" s="199"/>
      <c r="K585" s="199"/>
      <c r="L585" s="199"/>
      <c r="M585" s="199"/>
      <c r="N585" s="199"/>
      <c r="O585" s="199"/>
      <c r="P585" s="199"/>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c r="AS585" s="184"/>
      <c r="AT585" s="184"/>
      <c r="AU585" s="184"/>
      <c r="AV585" s="184"/>
      <c r="AW585" s="184"/>
      <c r="AX585" s="184"/>
      <c r="AY585" s="184"/>
      <c r="AZ585" s="184"/>
      <c r="BA585" s="184"/>
      <c r="BB585" s="184"/>
      <c r="BC585" s="184"/>
      <c r="BD585" s="184"/>
      <c r="BE585" s="184"/>
      <c r="BF585" s="184"/>
      <c r="BG585" s="184"/>
      <c r="BH585" s="184"/>
      <c r="BI585" s="184"/>
      <c r="BJ585" s="184"/>
      <c r="BK585" s="184"/>
      <c r="BL585" s="184"/>
      <c r="BM585" s="184"/>
      <c r="BN585" s="184"/>
      <c r="BO585" s="184"/>
      <c r="BP585" s="184"/>
      <c r="BQ585" s="184"/>
      <c r="BR585" s="184"/>
      <c r="BS585" s="184"/>
      <c r="BT585" s="184"/>
      <c r="BU585" s="184"/>
      <c r="BV585" s="184"/>
      <c r="BW585" s="184"/>
      <c r="BX585" s="184"/>
      <c r="BY585" s="184"/>
      <c r="BZ585" s="184"/>
      <c r="CA585" s="184"/>
      <c r="CB585" s="184"/>
      <c r="CC585" s="184"/>
      <c r="CD585" s="184"/>
      <c r="CE585" s="184"/>
      <c r="CF585" s="184"/>
      <c r="CG585" s="184"/>
      <c r="CH585" s="184"/>
      <c r="CI585" s="184"/>
      <c r="CJ585" s="184"/>
      <c r="CK585" s="184"/>
      <c r="CL585" s="184"/>
      <c r="CM585" s="184"/>
      <c r="CN585" s="184"/>
      <c r="CO585" s="184"/>
      <c r="CP585" s="184"/>
      <c r="CQ585" s="184"/>
      <c r="CR585" s="184"/>
      <c r="CS585" s="184"/>
      <c r="CT585" s="184"/>
      <c r="CU585" s="184"/>
      <c r="CV585" s="184"/>
      <c r="CW585" s="184"/>
      <c r="CX585" s="184"/>
      <c r="CY585" s="184"/>
      <c r="CZ585" s="184"/>
      <c r="DA585" s="184"/>
      <c r="DB585" s="184"/>
      <c r="DC585" s="184"/>
      <c r="DD585" s="184"/>
      <c r="DE585" s="184"/>
      <c r="DF585" s="184"/>
      <c r="DG585" s="184"/>
      <c r="DH585" s="184"/>
      <c r="DI585" s="184"/>
      <c r="DJ585" s="184"/>
      <c r="DK585" s="184"/>
      <c r="DL585" s="184"/>
      <c r="DM585" s="184"/>
      <c r="DN585" s="184"/>
      <c r="DO585" s="184"/>
      <c r="DP585" s="184"/>
      <c r="DQ585" s="184"/>
      <c r="DR585" s="184"/>
      <c r="DS585" s="184"/>
      <c r="DT585" s="184"/>
      <c r="DU585" s="184"/>
      <c r="DV585" s="184"/>
      <c r="DW585" s="184"/>
      <c r="DX585" s="184"/>
      <c r="DY585" s="184"/>
      <c r="DZ585" s="184"/>
      <c r="EA585" s="184"/>
      <c r="EB585" s="184"/>
      <c r="EC585" s="184"/>
    </row>
    <row r="586" spans="1:133" s="128" customFormat="1" ht="15">
      <c r="A586" s="160"/>
      <c r="B586" s="160"/>
      <c r="C586" s="160"/>
      <c r="D586" s="160"/>
      <c r="E586" s="160"/>
      <c r="F586" s="148">
        <v>20</v>
      </c>
      <c r="G586" s="149" t="s">
        <v>561</v>
      </c>
      <c r="H586" s="199"/>
      <c r="I586" s="199"/>
      <c r="J586" s="199"/>
      <c r="K586" s="199"/>
      <c r="L586" s="199"/>
      <c r="M586" s="199"/>
      <c r="N586" s="199"/>
      <c r="O586" s="199"/>
      <c r="P586" s="199"/>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c r="AS586" s="184"/>
      <c r="AT586" s="184"/>
      <c r="AU586" s="184"/>
      <c r="AV586" s="184"/>
      <c r="AW586" s="184"/>
      <c r="AX586" s="184"/>
      <c r="AY586" s="184"/>
      <c r="AZ586" s="184"/>
      <c r="BA586" s="184"/>
      <c r="BB586" s="184"/>
      <c r="BC586" s="184"/>
      <c r="BD586" s="184"/>
      <c r="BE586" s="184"/>
      <c r="BF586" s="184"/>
      <c r="BG586" s="184"/>
      <c r="BH586" s="184"/>
      <c r="BI586" s="184"/>
      <c r="BJ586" s="184"/>
      <c r="BK586" s="184"/>
      <c r="BL586" s="184"/>
      <c r="BM586" s="184"/>
      <c r="BN586" s="184"/>
      <c r="BO586" s="184"/>
      <c r="BP586" s="184"/>
      <c r="BQ586" s="184"/>
      <c r="BR586" s="184"/>
      <c r="BS586" s="184"/>
      <c r="BT586" s="184"/>
      <c r="BU586" s="184"/>
      <c r="BV586" s="184"/>
      <c r="BW586" s="184"/>
      <c r="BX586" s="184"/>
      <c r="BY586" s="184"/>
      <c r="BZ586" s="184"/>
      <c r="CA586" s="184"/>
      <c r="CB586" s="184"/>
      <c r="CC586" s="184"/>
      <c r="CD586" s="184"/>
      <c r="CE586" s="184"/>
      <c r="CF586" s="184"/>
      <c r="CG586" s="184"/>
      <c r="CH586" s="184"/>
      <c r="CI586" s="184"/>
      <c r="CJ586" s="184"/>
      <c r="CK586" s="184"/>
      <c r="CL586" s="184"/>
      <c r="CM586" s="184"/>
      <c r="CN586" s="184"/>
      <c r="CO586" s="184"/>
      <c r="CP586" s="184"/>
      <c r="CQ586" s="184"/>
      <c r="CR586" s="184"/>
      <c r="CS586" s="184"/>
      <c r="CT586" s="184"/>
      <c r="CU586" s="184"/>
      <c r="CV586" s="184"/>
      <c r="CW586" s="184"/>
      <c r="CX586" s="184"/>
      <c r="CY586" s="184"/>
      <c r="CZ586" s="184"/>
      <c r="DA586" s="184"/>
      <c r="DB586" s="184"/>
      <c r="DC586" s="184"/>
      <c r="DD586" s="184"/>
      <c r="DE586" s="184"/>
      <c r="DF586" s="184"/>
      <c r="DG586" s="184"/>
      <c r="DH586" s="184"/>
      <c r="DI586" s="184"/>
      <c r="DJ586" s="184"/>
      <c r="DK586" s="184"/>
      <c r="DL586" s="184"/>
      <c r="DM586" s="184"/>
      <c r="DN586" s="184"/>
      <c r="DO586" s="184"/>
      <c r="DP586" s="184"/>
      <c r="DQ586" s="184"/>
      <c r="DR586" s="184"/>
      <c r="DS586" s="184"/>
      <c r="DT586" s="184"/>
      <c r="DU586" s="184"/>
      <c r="DV586" s="184"/>
      <c r="DW586" s="184"/>
      <c r="DX586" s="184"/>
      <c r="DY586" s="184"/>
      <c r="DZ586" s="184"/>
      <c r="EA586" s="184"/>
      <c r="EB586" s="184"/>
      <c r="EC586" s="184"/>
    </row>
    <row r="587" spans="1:133" s="128" customFormat="1" ht="12.75">
      <c r="A587" s="165"/>
      <c r="B587" s="165"/>
      <c r="C587" s="165"/>
      <c r="D587" s="165"/>
      <c r="E587" s="165"/>
      <c r="F587" s="165"/>
      <c r="G587" s="165"/>
      <c r="H587" s="165"/>
      <c r="I587" s="165"/>
      <c r="J587" s="165"/>
      <c r="K587" s="165"/>
      <c r="L587" s="165"/>
      <c r="M587" s="165"/>
      <c r="N587" s="165"/>
      <c r="O587" s="165"/>
      <c r="P587" s="165"/>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c r="AS587" s="184"/>
      <c r="AT587" s="184"/>
      <c r="AU587" s="184"/>
      <c r="AV587" s="184"/>
      <c r="AW587" s="184"/>
      <c r="AX587" s="184"/>
      <c r="AY587" s="184"/>
      <c r="AZ587" s="184"/>
      <c r="BA587" s="184"/>
      <c r="BB587" s="184"/>
      <c r="BC587" s="184"/>
      <c r="BD587" s="184"/>
      <c r="BE587" s="184"/>
      <c r="BF587" s="184"/>
      <c r="BG587" s="184"/>
      <c r="BH587" s="184"/>
      <c r="BI587" s="184"/>
      <c r="BJ587" s="184"/>
      <c r="BK587" s="184"/>
      <c r="BL587" s="184"/>
      <c r="BM587" s="184"/>
      <c r="BN587" s="184"/>
      <c r="BO587" s="184"/>
      <c r="BP587" s="184"/>
      <c r="BQ587" s="184"/>
      <c r="BR587" s="184"/>
      <c r="BS587" s="184"/>
      <c r="BT587" s="184"/>
      <c r="BU587" s="184"/>
      <c r="BV587" s="184"/>
      <c r="BW587" s="184"/>
      <c r="BX587" s="184"/>
      <c r="BY587" s="184"/>
      <c r="BZ587" s="184"/>
      <c r="CA587" s="184"/>
      <c r="CB587" s="184"/>
      <c r="CC587" s="184"/>
      <c r="CD587" s="184"/>
      <c r="CE587" s="184"/>
      <c r="CF587" s="184"/>
      <c r="CG587" s="184"/>
      <c r="CH587" s="184"/>
      <c r="CI587" s="184"/>
      <c r="CJ587" s="184"/>
      <c r="CK587" s="184"/>
      <c r="CL587" s="184"/>
      <c r="CM587" s="184"/>
      <c r="CN587" s="184"/>
      <c r="CO587" s="184"/>
      <c r="CP587" s="184"/>
      <c r="CQ587" s="184"/>
      <c r="CR587" s="184"/>
      <c r="CS587" s="184"/>
      <c r="CT587" s="184"/>
      <c r="CU587" s="184"/>
      <c r="CV587" s="184"/>
      <c r="CW587" s="184"/>
      <c r="CX587" s="184"/>
      <c r="CY587" s="184"/>
      <c r="CZ587" s="184"/>
      <c r="DA587" s="184"/>
      <c r="DB587" s="184"/>
      <c r="DC587" s="184"/>
      <c r="DD587" s="184"/>
      <c r="DE587" s="184"/>
      <c r="DF587" s="184"/>
      <c r="DG587" s="184"/>
      <c r="DH587" s="184"/>
      <c r="DI587" s="184"/>
      <c r="DJ587" s="184"/>
      <c r="DK587" s="184"/>
      <c r="DL587" s="184"/>
      <c r="DM587" s="184"/>
      <c r="DN587" s="184"/>
      <c r="DO587" s="184"/>
      <c r="DP587" s="184"/>
      <c r="DQ587" s="184"/>
      <c r="DR587" s="184"/>
      <c r="DS587" s="184"/>
      <c r="DT587" s="184"/>
      <c r="DU587" s="184"/>
      <c r="DV587" s="184"/>
      <c r="DW587" s="184"/>
      <c r="DX587" s="184"/>
      <c r="DY587" s="184"/>
      <c r="DZ587" s="184"/>
      <c r="EA587" s="184"/>
      <c r="EB587" s="184"/>
      <c r="EC587" s="184"/>
    </row>
    <row r="588" spans="1:133" s="128" customFormat="1" ht="15">
      <c r="A588" s="206" t="s">
        <v>515</v>
      </c>
      <c r="B588" s="206"/>
      <c r="C588" s="206"/>
      <c r="D588" s="206"/>
      <c r="E588" s="206"/>
      <c r="F588" s="207">
        <f>F583*F584*F585*F586</f>
        <v>1.6</v>
      </c>
      <c r="G588" s="208" t="s">
        <v>499</v>
      </c>
      <c r="H588" s="199"/>
      <c r="I588" s="199"/>
      <c r="J588" s="199"/>
      <c r="K588" s="199"/>
      <c r="L588" s="199"/>
      <c r="M588" s="199"/>
      <c r="N588" s="199"/>
      <c r="O588" s="199"/>
      <c r="P588" s="199"/>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c r="AS588" s="184"/>
      <c r="AT588" s="184"/>
      <c r="AU588" s="184"/>
      <c r="AV588" s="184"/>
      <c r="AW588" s="184"/>
      <c r="AX588" s="184"/>
      <c r="AY588" s="184"/>
      <c r="AZ588" s="184"/>
      <c r="BA588" s="184"/>
      <c r="BB588" s="184"/>
      <c r="BC588" s="184"/>
      <c r="BD588" s="184"/>
      <c r="BE588" s="184"/>
      <c r="BF588" s="184"/>
      <c r="BG588" s="184"/>
      <c r="BH588" s="184"/>
      <c r="BI588" s="184"/>
      <c r="BJ588" s="184"/>
      <c r="BK588" s="184"/>
      <c r="BL588" s="184"/>
      <c r="BM588" s="184"/>
      <c r="BN588" s="184"/>
      <c r="BO588" s="184"/>
      <c r="BP588" s="184"/>
      <c r="BQ588" s="184"/>
      <c r="BR588" s="184"/>
      <c r="BS588" s="184"/>
      <c r="BT588" s="184"/>
      <c r="BU588" s="184"/>
      <c r="BV588" s="184"/>
      <c r="BW588" s="184"/>
      <c r="BX588" s="184"/>
      <c r="BY588" s="184"/>
      <c r="BZ588" s="184"/>
      <c r="CA588" s="184"/>
      <c r="CB588" s="184"/>
      <c r="CC588" s="184"/>
      <c r="CD588" s="184"/>
      <c r="CE588" s="184"/>
      <c r="CF588" s="184"/>
      <c r="CG588" s="184"/>
      <c r="CH588" s="184"/>
      <c r="CI588" s="184"/>
      <c r="CJ588" s="184"/>
      <c r="CK588" s="184"/>
      <c r="CL588" s="184"/>
      <c r="CM588" s="184"/>
      <c r="CN588" s="184"/>
      <c r="CO588" s="184"/>
      <c r="CP588" s="184"/>
      <c r="CQ588" s="184"/>
      <c r="CR588" s="184"/>
      <c r="CS588" s="184"/>
      <c r="CT588" s="184"/>
      <c r="CU588" s="184"/>
      <c r="CV588" s="184"/>
      <c r="CW588" s="184"/>
      <c r="CX588" s="184"/>
      <c r="CY588" s="184"/>
      <c r="CZ588" s="184"/>
      <c r="DA588" s="184"/>
      <c r="DB588" s="184"/>
      <c r="DC588" s="184"/>
      <c r="DD588" s="184"/>
      <c r="DE588" s="184"/>
      <c r="DF588" s="184"/>
      <c r="DG588" s="184"/>
      <c r="DH588" s="184"/>
      <c r="DI588" s="184"/>
      <c r="DJ588" s="184"/>
      <c r="DK588" s="184"/>
      <c r="DL588" s="184"/>
      <c r="DM588" s="184"/>
      <c r="DN588" s="184"/>
      <c r="DO588" s="184"/>
      <c r="DP588" s="184"/>
      <c r="DQ588" s="184"/>
      <c r="DR588" s="184"/>
      <c r="DS588" s="184"/>
      <c r="DT588" s="184"/>
      <c r="DU588" s="184"/>
      <c r="DV588" s="184"/>
      <c r="DW588" s="184"/>
      <c r="DX588" s="184"/>
      <c r="DY588" s="184"/>
      <c r="DZ588" s="184"/>
      <c r="EA588" s="184"/>
      <c r="EB588" s="184"/>
      <c r="EC588" s="184"/>
    </row>
    <row r="589" spans="1:133" s="128" customFormat="1" ht="13.5">
      <c r="A589" s="141"/>
      <c r="B589" s="141"/>
      <c r="C589" s="141"/>
      <c r="D589" s="141"/>
      <c r="E589" s="141"/>
      <c r="F589" s="141"/>
      <c r="G589" s="141"/>
      <c r="H589" s="141"/>
      <c r="I589" s="141"/>
      <c r="J589" s="141"/>
      <c r="K589" s="141"/>
      <c r="L589" s="141"/>
      <c r="M589" s="141"/>
      <c r="N589" s="141"/>
      <c r="O589" s="141"/>
      <c r="P589" s="141"/>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4"/>
      <c r="AY589" s="184"/>
      <c r="AZ589" s="184"/>
      <c r="BA589" s="184"/>
      <c r="BB589" s="184"/>
      <c r="BC589" s="184"/>
      <c r="BD589" s="184"/>
      <c r="BE589" s="184"/>
      <c r="BF589" s="184"/>
      <c r="BG589" s="184"/>
      <c r="BH589" s="184"/>
      <c r="BI589" s="184"/>
      <c r="BJ589" s="184"/>
      <c r="BK589" s="184"/>
      <c r="BL589" s="184"/>
      <c r="BM589" s="184"/>
      <c r="BN589" s="184"/>
      <c r="BO589" s="184"/>
      <c r="BP589" s="184"/>
      <c r="BQ589" s="184"/>
      <c r="BR589" s="184"/>
      <c r="BS589" s="184"/>
      <c r="BT589" s="184"/>
      <c r="BU589" s="184"/>
      <c r="BV589" s="184"/>
      <c r="BW589" s="184"/>
      <c r="BX589" s="184"/>
      <c r="BY589" s="184"/>
      <c r="BZ589" s="184"/>
      <c r="CA589" s="184"/>
      <c r="CB589" s="184"/>
      <c r="CC589" s="184"/>
      <c r="CD589" s="184"/>
      <c r="CE589" s="184"/>
      <c r="CF589" s="184"/>
      <c r="CG589" s="184"/>
      <c r="CH589" s="184"/>
      <c r="CI589" s="184"/>
      <c r="CJ589" s="184"/>
      <c r="CK589" s="184"/>
      <c r="CL589" s="184"/>
      <c r="CM589" s="184"/>
      <c r="CN589" s="184"/>
      <c r="CO589" s="184"/>
      <c r="CP589" s="184"/>
      <c r="CQ589" s="184"/>
      <c r="CR589" s="184"/>
      <c r="CS589" s="184"/>
      <c r="CT589" s="184"/>
      <c r="CU589" s="184"/>
      <c r="CV589" s="184"/>
      <c r="CW589" s="184"/>
      <c r="CX589" s="184"/>
      <c r="CY589" s="184"/>
      <c r="CZ589" s="184"/>
      <c r="DA589" s="184"/>
      <c r="DB589" s="184"/>
      <c r="DC589" s="184"/>
      <c r="DD589" s="184"/>
      <c r="DE589" s="184"/>
      <c r="DF589" s="184"/>
      <c r="DG589" s="184"/>
      <c r="DH589" s="184"/>
      <c r="DI589" s="184"/>
      <c r="DJ589" s="184"/>
      <c r="DK589" s="184"/>
      <c r="DL589" s="184"/>
      <c r="DM589" s="184"/>
      <c r="DN589" s="184"/>
      <c r="DO589" s="184"/>
      <c r="DP589" s="184"/>
      <c r="DQ589" s="184"/>
      <c r="DR589" s="184"/>
      <c r="DS589" s="184"/>
      <c r="DT589" s="184"/>
      <c r="DU589" s="184"/>
      <c r="DV589" s="184"/>
      <c r="DW589" s="184"/>
      <c r="DX589" s="184"/>
      <c r="DY589" s="184"/>
      <c r="DZ589" s="184"/>
      <c r="EA589" s="184"/>
      <c r="EB589" s="184"/>
      <c r="EC589" s="184"/>
    </row>
    <row r="590" spans="1:133" s="128" customFormat="1" ht="15">
      <c r="A590" s="160" t="s">
        <v>575</v>
      </c>
      <c r="B590" s="160"/>
      <c r="C590" s="160"/>
      <c r="D590" s="160"/>
      <c r="E590" s="160"/>
      <c r="F590" s="148">
        <v>0.2</v>
      </c>
      <c r="G590" s="149" t="s">
        <v>531</v>
      </c>
      <c r="H590" s="199" t="s">
        <v>573</v>
      </c>
      <c r="I590" s="199"/>
      <c r="J590" s="199"/>
      <c r="K590" s="199"/>
      <c r="L590" s="199"/>
      <c r="M590" s="199"/>
      <c r="N590" s="199"/>
      <c r="O590" s="199"/>
      <c r="P590" s="199"/>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4"/>
      <c r="AY590" s="184"/>
      <c r="AZ590" s="184"/>
      <c r="BA590" s="184"/>
      <c r="BB590" s="184"/>
      <c r="BC590" s="184"/>
      <c r="BD590" s="184"/>
      <c r="BE590" s="184"/>
      <c r="BF590" s="184"/>
      <c r="BG590" s="184"/>
      <c r="BH590" s="184"/>
      <c r="BI590" s="184"/>
      <c r="BJ590" s="184"/>
      <c r="BK590" s="184"/>
      <c r="BL590" s="184"/>
      <c r="BM590" s="184"/>
      <c r="BN590" s="184"/>
      <c r="BO590" s="184"/>
      <c r="BP590" s="184"/>
      <c r="BQ590" s="184"/>
      <c r="BR590" s="184"/>
      <c r="BS590" s="184"/>
      <c r="BT590" s="184"/>
      <c r="BU590" s="184"/>
      <c r="BV590" s="184"/>
      <c r="BW590" s="184"/>
      <c r="BX590" s="184"/>
      <c r="BY590" s="184"/>
      <c r="BZ590" s="184"/>
      <c r="CA590" s="184"/>
      <c r="CB590" s="184"/>
      <c r="CC590" s="184"/>
      <c r="CD590" s="184"/>
      <c r="CE590" s="184"/>
      <c r="CF590" s="184"/>
      <c r="CG590" s="184"/>
      <c r="CH590" s="184"/>
      <c r="CI590" s="184"/>
      <c r="CJ590" s="184"/>
      <c r="CK590" s="184"/>
      <c r="CL590" s="184"/>
      <c r="CM590" s="184"/>
      <c r="CN590" s="184"/>
      <c r="CO590" s="184"/>
      <c r="CP590" s="184"/>
      <c r="CQ590" s="184"/>
      <c r="CR590" s="184"/>
      <c r="CS590" s="184"/>
      <c r="CT590" s="184"/>
      <c r="CU590" s="184"/>
      <c r="CV590" s="184"/>
      <c r="CW590" s="184"/>
      <c r="CX590" s="184"/>
      <c r="CY590" s="184"/>
      <c r="CZ590" s="184"/>
      <c r="DA590" s="184"/>
      <c r="DB590" s="184"/>
      <c r="DC590" s="184"/>
      <c r="DD590" s="184"/>
      <c r="DE590" s="184"/>
      <c r="DF590" s="184"/>
      <c r="DG590" s="184"/>
      <c r="DH590" s="184"/>
      <c r="DI590" s="184"/>
      <c r="DJ590" s="184"/>
      <c r="DK590" s="184"/>
      <c r="DL590" s="184"/>
      <c r="DM590" s="184"/>
      <c r="DN590" s="184"/>
      <c r="DO590" s="184"/>
      <c r="DP590" s="184"/>
      <c r="DQ590" s="184"/>
      <c r="DR590" s="184"/>
      <c r="DS590" s="184"/>
      <c r="DT590" s="184"/>
      <c r="DU590" s="184"/>
      <c r="DV590" s="184"/>
      <c r="DW590" s="184"/>
      <c r="DX590" s="184"/>
      <c r="DY590" s="184"/>
      <c r="DZ590" s="184"/>
      <c r="EA590" s="184"/>
      <c r="EB590" s="184"/>
      <c r="EC590" s="184"/>
    </row>
    <row r="591" spans="1:133" s="128" customFormat="1" ht="15">
      <c r="A591" s="160"/>
      <c r="B591" s="160"/>
      <c r="C591" s="160"/>
      <c r="D591" s="160"/>
      <c r="E591" s="160"/>
      <c r="F591" s="148">
        <v>0.2</v>
      </c>
      <c r="G591" s="149" t="s">
        <v>531</v>
      </c>
      <c r="H591" s="199"/>
      <c r="I591" s="199"/>
      <c r="J591" s="199"/>
      <c r="K591" s="199"/>
      <c r="L591" s="199"/>
      <c r="M591" s="199"/>
      <c r="N591" s="199"/>
      <c r="O591" s="199"/>
      <c r="P591" s="199"/>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4"/>
      <c r="AY591" s="184"/>
      <c r="AZ591" s="184"/>
      <c r="BA591" s="184"/>
      <c r="BB591" s="184"/>
      <c r="BC591" s="184"/>
      <c r="BD591" s="184"/>
      <c r="BE591" s="184"/>
      <c r="BF591" s="184"/>
      <c r="BG591" s="184"/>
      <c r="BH591" s="184"/>
      <c r="BI591" s="184"/>
      <c r="BJ591" s="184"/>
      <c r="BK591" s="184"/>
      <c r="BL591" s="184"/>
      <c r="BM591" s="184"/>
      <c r="BN591" s="184"/>
      <c r="BO591" s="184"/>
      <c r="BP591" s="184"/>
      <c r="BQ591" s="184"/>
      <c r="BR591" s="184"/>
      <c r="BS591" s="184"/>
      <c r="BT591" s="184"/>
      <c r="BU591" s="184"/>
      <c r="BV591" s="184"/>
      <c r="BW591" s="184"/>
      <c r="BX591" s="184"/>
      <c r="BY591" s="184"/>
      <c r="BZ591" s="184"/>
      <c r="CA591" s="184"/>
      <c r="CB591" s="184"/>
      <c r="CC591" s="184"/>
      <c r="CD591" s="184"/>
      <c r="CE591" s="184"/>
      <c r="CF591" s="184"/>
      <c r="CG591" s="184"/>
      <c r="CH591" s="184"/>
      <c r="CI591" s="184"/>
      <c r="CJ591" s="184"/>
      <c r="CK591" s="184"/>
      <c r="CL591" s="184"/>
      <c r="CM591" s="184"/>
      <c r="CN591" s="184"/>
      <c r="CO591" s="184"/>
      <c r="CP591" s="184"/>
      <c r="CQ591" s="184"/>
      <c r="CR591" s="184"/>
      <c r="CS591" s="184"/>
      <c r="CT591" s="184"/>
      <c r="CU591" s="184"/>
      <c r="CV591" s="184"/>
      <c r="CW591" s="184"/>
      <c r="CX591" s="184"/>
      <c r="CY591" s="184"/>
      <c r="CZ591" s="184"/>
      <c r="DA591" s="184"/>
      <c r="DB591" s="184"/>
      <c r="DC591" s="184"/>
      <c r="DD591" s="184"/>
      <c r="DE591" s="184"/>
      <c r="DF591" s="184"/>
      <c r="DG591" s="184"/>
      <c r="DH591" s="184"/>
      <c r="DI591" s="184"/>
      <c r="DJ591" s="184"/>
      <c r="DK591" s="184"/>
      <c r="DL591" s="184"/>
      <c r="DM591" s="184"/>
      <c r="DN591" s="184"/>
      <c r="DO591" s="184"/>
      <c r="DP591" s="184"/>
      <c r="DQ591" s="184"/>
      <c r="DR591" s="184"/>
      <c r="DS591" s="184"/>
      <c r="DT591" s="184"/>
      <c r="DU591" s="184"/>
      <c r="DV591" s="184"/>
      <c r="DW591" s="184"/>
      <c r="DX591" s="184"/>
      <c r="DY591" s="184"/>
      <c r="DZ591" s="184"/>
      <c r="EA591" s="184"/>
      <c r="EB591" s="184"/>
      <c r="EC591" s="184"/>
    </row>
    <row r="592" spans="1:133" s="128" customFormat="1" ht="15">
      <c r="A592" s="160"/>
      <c r="B592" s="160"/>
      <c r="C592" s="160"/>
      <c r="D592" s="160"/>
      <c r="E592" s="160"/>
      <c r="F592" s="148">
        <v>1</v>
      </c>
      <c r="G592" s="149" t="s">
        <v>531</v>
      </c>
      <c r="H592" s="199"/>
      <c r="I592" s="199"/>
      <c r="J592" s="199"/>
      <c r="K592" s="199"/>
      <c r="L592" s="199"/>
      <c r="M592" s="199"/>
      <c r="N592" s="199"/>
      <c r="O592" s="199"/>
      <c r="P592" s="199"/>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c r="AS592" s="184"/>
      <c r="AT592" s="184"/>
      <c r="AU592" s="184"/>
      <c r="AV592" s="184"/>
      <c r="AW592" s="184"/>
      <c r="AX592" s="184"/>
      <c r="AY592" s="184"/>
      <c r="AZ592" s="184"/>
      <c r="BA592" s="184"/>
      <c r="BB592" s="184"/>
      <c r="BC592" s="184"/>
      <c r="BD592" s="184"/>
      <c r="BE592" s="184"/>
      <c r="BF592" s="184"/>
      <c r="BG592" s="184"/>
      <c r="BH592" s="184"/>
      <c r="BI592" s="184"/>
      <c r="BJ592" s="184"/>
      <c r="BK592" s="184"/>
      <c r="BL592" s="184"/>
      <c r="BM592" s="184"/>
      <c r="BN592" s="184"/>
      <c r="BO592" s="184"/>
      <c r="BP592" s="184"/>
      <c r="BQ592" s="184"/>
      <c r="BR592" s="184"/>
      <c r="BS592" s="184"/>
      <c r="BT592" s="184"/>
      <c r="BU592" s="184"/>
      <c r="BV592" s="184"/>
      <c r="BW592" s="184"/>
      <c r="BX592" s="184"/>
      <c r="BY592" s="184"/>
      <c r="BZ592" s="184"/>
      <c r="CA592" s="184"/>
      <c r="CB592" s="184"/>
      <c r="CC592" s="184"/>
      <c r="CD592" s="184"/>
      <c r="CE592" s="184"/>
      <c r="CF592" s="184"/>
      <c r="CG592" s="184"/>
      <c r="CH592" s="184"/>
      <c r="CI592" s="184"/>
      <c r="CJ592" s="184"/>
      <c r="CK592" s="184"/>
      <c r="CL592" s="184"/>
      <c r="CM592" s="184"/>
      <c r="CN592" s="184"/>
      <c r="CO592" s="184"/>
      <c r="CP592" s="184"/>
      <c r="CQ592" s="184"/>
      <c r="CR592" s="184"/>
      <c r="CS592" s="184"/>
      <c r="CT592" s="184"/>
      <c r="CU592" s="184"/>
      <c r="CV592" s="184"/>
      <c r="CW592" s="184"/>
      <c r="CX592" s="184"/>
      <c r="CY592" s="184"/>
      <c r="CZ592" s="184"/>
      <c r="DA592" s="184"/>
      <c r="DB592" s="184"/>
      <c r="DC592" s="184"/>
      <c r="DD592" s="184"/>
      <c r="DE592" s="184"/>
      <c r="DF592" s="184"/>
      <c r="DG592" s="184"/>
      <c r="DH592" s="184"/>
      <c r="DI592" s="184"/>
      <c r="DJ592" s="184"/>
      <c r="DK592" s="184"/>
      <c r="DL592" s="184"/>
      <c r="DM592" s="184"/>
      <c r="DN592" s="184"/>
      <c r="DO592" s="184"/>
      <c r="DP592" s="184"/>
      <c r="DQ592" s="184"/>
      <c r="DR592" s="184"/>
      <c r="DS592" s="184"/>
      <c r="DT592" s="184"/>
      <c r="DU592" s="184"/>
      <c r="DV592" s="184"/>
      <c r="DW592" s="184"/>
      <c r="DX592" s="184"/>
      <c r="DY592" s="184"/>
      <c r="DZ592" s="184"/>
      <c r="EA592" s="184"/>
      <c r="EB592" s="184"/>
      <c r="EC592" s="184"/>
    </row>
    <row r="593" spans="1:133" s="128" customFormat="1" ht="15">
      <c r="A593" s="160"/>
      <c r="B593" s="160"/>
      <c r="C593" s="160"/>
      <c r="D593" s="160"/>
      <c r="E593" s="160"/>
      <c r="F593" s="148">
        <v>20</v>
      </c>
      <c r="G593" s="149" t="s">
        <v>561</v>
      </c>
      <c r="H593" s="199"/>
      <c r="I593" s="199"/>
      <c r="J593" s="199"/>
      <c r="K593" s="199"/>
      <c r="L593" s="199"/>
      <c r="M593" s="199"/>
      <c r="N593" s="199"/>
      <c r="O593" s="199"/>
      <c r="P593" s="199"/>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c r="AS593" s="184"/>
      <c r="AT593" s="184"/>
      <c r="AU593" s="184"/>
      <c r="AV593" s="184"/>
      <c r="AW593" s="184"/>
      <c r="AX593" s="184"/>
      <c r="AY593" s="184"/>
      <c r="AZ593" s="184"/>
      <c r="BA593" s="184"/>
      <c r="BB593" s="184"/>
      <c r="BC593" s="184"/>
      <c r="BD593" s="184"/>
      <c r="BE593" s="184"/>
      <c r="BF593" s="184"/>
      <c r="BG593" s="184"/>
      <c r="BH593" s="184"/>
      <c r="BI593" s="184"/>
      <c r="BJ593" s="184"/>
      <c r="BK593" s="184"/>
      <c r="BL593" s="184"/>
      <c r="BM593" s="184"/>
      <c r="BN593" s="184"/>
      <c r="BO593" s="184"/>
      <c r="BP593" s="184"/>
      <c r="BQ593" s="184"/>
      <c r="BR593" s="184"/>
      <c r="BS593" s="184"/>
      <c r="BT593" s="184"/>
      <c r="BU593" s="184"/>
      <c r="BV593" s="184"/>
      <c r="BW593" s="184"/>
      <c r="BX593" s="184"/>
      <c r="BY593" s="184"/>
      <c r="BZ593" s="184"/>
      <c r="CA593" s="184"/>
      <c r="CB593" s="184"/>
      <c r="CC593" s="184"/>
      <c r="CD593" s="184"/>
      <c r="CE593" s="184"/>
      <c r="CF593" s="184"/>
      <c r="CG593" s="184"/>
      <c r="CH593" s="184"/>
      <c r="CI593" s="184"/>
      <c r="CJ593" s="184"/>
      <c r="CK593" s="184"/>
      <c r="CL593" s="184"/>
      <c r="CM593" s="184"/>
      <c r="CN593" s="184"/>
      <c r="CO593" s="184"/>
      <c r="CP593" s="184"/>
      <c r="CQ593" s="184"/>
      <c r="CR593" s="184"/>
      <c r="CS593" s="184"/>
      <c r="CT593" s="184"/>
      <c r="CU593" s="184"/>
      <c r="CV593" s="184"/>
      <c r="CW593" s="184"/>
      <c r="CX593" s="184"/>
      <c r="CY593" s="184"/>
      <c r="CZ593" s="184"/>
      <c r="DA593" s="184"/>
      <c r="DB593" s="184"/>
      <c r="DC593" s="184"/>
      <c r="DD593" s="184"/>
      <c r="DE593" s="184"/>
      <c r="DF593" s="184"/>
      <c r="DG593" s="184"/>
      <c r="DH593" s="184"/>
      <c r="DI593" s="184"/>
      <c r="DJ593" s="184"/>
      <c r="DK593" s="184"/>
      <c r="DL593" s="184"/>
      <c r="DM593" s="184"/>
      <c r="DN593" s="184"/>
      <c r="DO593" s="184"/>
      <c r="DP593" s="184"/>
      <c r="DQ593" s="184"/>
      <c r="DR593" s="184"/>
      <c r="DS593" s="184"/>
      <c r="DT593" s="184"/>
      <c r="DU593" s="184"/>
      <c r="DV593" s="184"/>
      <c r="DW593" s="184"/>
      <c r="DX593" s="184"/>
      <c r="DY593" s="184"/>
      <c r="DZ593" s="184"/>
      <c r="EA593" s="184"/>
      <c r="EB593" s="184"/>
      <c r="EC593" s="184"/>
    </row>
    <row r="594" spans="1:133" s="128" customFormat="1" ht="12.75">
      <c r="A594" s="165"/>
      <c r="B594" s="165"/>
      <c r="C594" s="165"/>
      <c r="D594" s="165"/>
      <c r="E594" s="165"/>
      <c r="F594" s="165"/>
      <c r="G594" s="165"/>
      <c r="H594" s="165"/>
      <c r="I594" s="165"/>
      <c r="J594" s="165"/>
      <c r="K594" s="165"/>
      <c r="L594" s="165"/>
      <c r="M594" s="165"/>
      <c r="N594" s="165"/>
      <c r="O594" s="165"/>
      <c r="P594" s="165"/>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c r="AS594" s="184"/>
      <c r="AT594" s="184"/>
      <c r="AU594" s="184"/>
      <c r="AV594" s="184"/>
      <c r="AW594" s="184"/>
      <c r="AX594" s="184"/>
      <c r="AY594" s="184"/>
      <c r="AZ594" s="184"/>
      <c r="BA594" s="184"/>
      <c r="BB594" s="184"/>
      <c r="BC594" s="184"/>
      <c r="BD594" s="184"/>
      <c r="BE594" s="184"/>
      <c r="BF594" s="184"/>
      <c r="BG594" s="184"/>
      <c r="BH594" s="184"/>
      <c r="BI594" s="184"/>
      <c r="BJ594" s="184"/>
      <c r="BK594" s="184"/>
      <c r="BL594" s="184"/>
      <c r="BM594" s="184"/>
      <c r="BN594" s="184"/>
      <c r="BO594" s="184"/>
      <c r="BP594" s="184"/>
      <c r="BQ594" s="184"/>
      <c r="BR594" s="184"/>
      <c r="BS594" s="184"/>
      <c r="BT594" s="184"/>
      <c r="BU594" s="184"/>
      <c r="BV594" s="184"/>
      <c r="BW594" s="184"/>
      <c r="BX594" s="184"/>
      <c r="BY594" s="184"/>
      <c r="BZ594" s="184"/>
      <c r="CA594" s="184"/>
      <c r="CB594" s="184"/>
      <c r="CC594" s="184"/>
      <c r="CD594" s="184"/>
      <c r="CE594" s="184"/>
      <c r="CF594" s="184"/>
      <c r="CG594" s="184"/>
      <c r="CH594" s="184"/>
      <c r="CI594" s="184"/>
      <c r="CJ594" s="184"/>
      <c r="CK594" s="184"/>
      <c r="CL594" s="184"/>
      <c r="CM594" s="184"/>
      <c r="CN594" s="184"/>
      <c r="CO594" s="184"/>
      <c r="CP594" s="184"/>
      <c r="CQ594" s="184"/>
      <c r="CR594" s="184"/>
      <c r="CS594" s="184"/>
      <c r="CT594" s="184"/>
      <c r="CU594" s="184"/>
      <c r="CV594" s="184"/>
      <c r="CW594" s="184"/>
      <c r="CX594" s="184"/>
      <c r="CY594" s="184"/>
      <c r="CZ594" s="184"/>
      <c r="DA594" s="184"/>
      <c r="DB594" s="184"/>
      <c r="DC594" s="184"/>
      <c r="DD594" s="184"/>
      <c r="DE594" s="184"/>
      <c r="DF594" s="184"/>
      <c r="DG594" s="184"/>
      <c r="DH594" s="184"/>
      <c r="DI594" s="184"/>
      <c r="DJ594" s="184"/>
      <c r="DK594" s="184"/>
      <c r="DL594" s="184"/>
      <c r="DM594" s="184"/>
      <c r="DN594" s="184"/>
      <c r="DO594" s="184"/>
      <c r="DP594" s="184"/>
      <c r="DQ594" s="184"/>
      <c r="DR594" s="184"/>
      <c r="DS594" s="184"/>
      <c r="DT594" s="184"/>
      <c r="DU594" s="184"/>
      <c r="DV594" s="184"/>
      <c r="DW594" s="184"/>
      <c r="DX594" s="184"/>
      <c r="DY594" s="184"/>
      <c r="DZ594" s="184"/>
      <c r="EA594" s="184"/>
      <c r="EB594" s="184"/>
      <c r="EC594" s="184"/>
    </row>
    <row r="595" spans="1:133" s="128" customFormat="1" ht="15">
      <c r="A595" s="206" t="s">
        <v>515</v>
      </c>
      <c r="B595" s="206"/>
      <c r="C595" s="206"/>
      <c r="D595" s="206"/>
      <c r="E595" s="206"/>
      <c r="F595" s="207">
        <f>F590*F591*F592*F593</f>
        <v>0.8</v>
      </c>
      <c r="G595" s="208" t="s">
        <v>499</v>
      </c>
      <c r="H595" s="199"/>
      <c r="I595" s="199"/>
      <c r="J595" s="199"/>
      <c r="K595" s="199"/>
      <c r="L595" s="199"/>
      <c r="M595" s="199"/>
      <c r="N595" s="199"/>
      <c r="O595" s="199"/>
      <c r="P595" s="199"/>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c r="AS595" s="184"/>
      <c r="AT595" s="184"/>
      <c r="AU595" s="184"/>
      <c r="AV595" s="184"/>
      <c r="AW595" s="184"/>
      <c r="AX595" s="184"/>
      <c r="AY595" s="184"/>
      <c r="AZ595" s="184"/>
      <c r="BA595" s="184"/>
      <c r="BB595" s="184"/>
      <c r="BC595" s="184"/>
      <c r="BD595" s="184"/>
      <c r="BE595" s="184"/>
      <c r="BF595" s="184"/>
      <c r="BG595" s="184"/>
      <c r="BH595" s="184"/>
      <c r="BI595" s="184"/>
      <c r="BJ595" s="184"/>
      <c r="BK595" s="184"/>
      <c r="BL595" s="184"/>
      <c r="BM595" s="184"/>
      <c r="BN595" s="184"/>
      <c r="BO595" s="184"/>
      <c r="BP595" s="184"/>
      <c r="BQ595" s="184"/>
      <c r="BR595" s="184"/>
      <c r="BS595" s="184"/>
      <c r="BT595" s="184"/>
      <c r="BU595" s="184"/>
      <c r="BV595" s="184"/>
      <c r="BW595" s="184"/>
      <c r="BX595" s="184"/>
      <c r="BY595" s="184"/>
      <c r="BZ595" s="184"/>
      <c r="CA595" s="184"/>
      <c r="CB595" s="184"/>
      <c r="CC595" s="184"/>
      <c r="CD595" s="184"/>
      <c r="CE595" s="184"/>
      <c r="CF595" s="184"/>
      <c r="CG595" s="184"/>
      <c r="CH595" s="184"/>
      <c r="CI595" s="184"/>
      <c r="CJ595" s="184"/>
      <c r="CK595" s="184"/>
      <c r="CL595" s="184"/>
      <c r="CM595" s="184"/>
      <c r="CN595" s="184"/>
      <c r="CO595" s="184"/>
      <c r="CP595" s="184"/>
      <c r="CQ595" s="184"/>
      <c r="CR595" s="184"/>
      <c r="CS595" s="184"/>
      <c r="CT595" s="184"/>
      <c r="CU595" s="184"/>
      <c r="CV595" s="184"/>
      <c r="CW595" s="184"/>
      <c r="CX595" s="184"/>
      <c r="CY595" s="184"/>
      <c r="CZ595" s="184"/>
      <c r="DA595" s="184"/>
      <c r="DB595" s="184"/>
      <c r="DC595" s="184"/>
      <c r="DD595" s="184"/>
      <c r="DE595" s="184"/>
      <c r="DF595" s="184"/>
      <c r="DG595" s="184"/>
      <c r="DH595" s="184"/>
      <c r="DI595" s="184"/>
      <c r="DJ595" s="184"/>
      <c r="DK595" s="184"/>
      <c r="DL595" s="184"/>
      <c r="DM595" s="184"/>
      <c r="DN595" s="184"/>
      <c r="DO595" s="184"/>
      <c r="DP595" s="184"/>
      <c r="DQ595" s="184"/>
      <c r="DR595" s="184"/>
      <c r="DS595" s="184"/>
      <c r="DT595" s="184"/>
      <c r="DU595" s="184"/>
      <c r="DV595" s="184"/>
      <c r="DW595" s="184"/>
      <c r="DX595" s="184"/>
      <c r="DY595" s="184"/>
      <c r="DZ595" s="184"/>
      <c r="EA595" s="184"/>
      <c r="EB595" s="184"/>
      <c r="EC595" s="184"/>
    </row>
    <row r="596" spans="1:133" s="128" customFormat="1" ht="13.5">
      <c r="A596" s="141"/>
      <c r="B596" s="141"/>
      <c r="C596" s="141"/>
      <c r="D596" s="141"/>
      <c r="E596" s="141"/>
      <c r="F596" s="141"/>
      <c r="G596" s="141"/>
      <c r="H596" s="141"/>
      <c r="I596" s="141"/>
      <c r="J596" s="141"/>
      <c r="K596" s="141"/>
      <c r="L596" s="141"/>
      <c r="M596" s="141"/>
      <c r="N596" s="141"/>
      <c r="O596" s="141"/>
      <c r="P596" s="141"/>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c r="AS596" s="184"/>
      <c r="AT596" s="184"/>
      <c r="AU596" s="184"/>
      <c r="AV596" s="184"/>
      <c r="AW596" s="184"/>
      <c r="AX596" s="184"/>
      <c r="AY596" s="184"/>
      <c r="AZ596" s="184"/>
      <c r="BA596" s="184"/>
      <c r="BB596" s="184"/>
      <c r="BC596" s="184"/>
      <c r="BD596" s="184"/>
      <c r="BE596" s="184"/>
      <c r="BF596" s="184"/>
      <c r="BG596" s="184"/>
      <c r="BH596" s="184"/>
      <c r="BI596" s="184"/>
      <c r="BJ596" s="184"/>
      <c r="BK596" s="184"/>
      <c r="BL596" s="184"/>
      <c r="BM596" s="184"/>
      <c r="BN596" s="184"/>
      <c r="BO596" s="184"/>
      <c r="BP596" s="184"/>
      <c r="BQ596" s="184"/>
      <c r="BR596" s="184"/>
      <c r="BS596" s="184"/>
      <c r="BT596" s="184"/>
      <c r="BU596" s="184"/>
      <c r="BV596" s="184"/>
      <c r="BW596" s="184"/>
      <c r="BX596" s="184"/>
      <c r="BY596" s="184"/>
      <c r="BZ596" s="184"/>
      <c r="CA596" s="184"/>
      <c r="CB596" s="184"/>
      <c r="CC596" s="184"/>
      <c r="CD596" s="184"/>
      <c r="CE596" s="184"/>
      <c r="CF596" s="184"/>
      <c r="CG596" s="184"/>
      <c r="CH596" s="184"/>
      <c r="CI596" s="184"/>
      <c r="CJ596" s="184"/>
      <c r="CK596" s="184"/>
      <c r="CL596" s="184"/>
      <c r="CM596" s="184"/>
      <c r="CN596" s="184"/>
      <c r="CO596" s="184"/>
      <c r="CP596" s="184"/>
      <c r="CQ596" s="184"/>
      <c r="CR596" s="184"/>
      <c r="CS596" s="184"/>
      <c r="CT596" s="184"/>
      <c r="CU596" s="184"/>
      <c r="CV596" s="184"/>
      <c r="CW596" s="184"/>
      <c r="CX596" s="184"/>
      <c r="CY596" s="184"/>
      <c r="CZ596" s="184"/>
      <c r="DA596" s="184"/>
      <c r="DB596" s="184"/>
      <c r="DC596" s="184"/>
      <c r="DD596" s="184"/>
      <c r="DE596" s="184"/>
      <c r="DF596" s="184"/>
      <c r="DG596" s="184"/>
      <c r="DH596" s="184"/>
      <c r="DI596" s="184"/>
      <c r="DJ596" s="184"/>
      <c r="DK596" s="184"/>
      <c r="DL596" s="184"/>
      <c r="DM596" s="184"/>
      <c r="DN596" s="184"/>
      <c r="DO596" s="184"/>
      <c r="DP596" s="184"/>
      <c r="DQ596" s="184"/>
      <c r="DR596" s="184"/>
      <c r="DS596" s="184"/>
      <c r="DT596" s="184"/>
      <c r="DU596" s="184"/>
      <c r="DV596" s="184"/>
      <c r="DW596" s="184"/>
      <c r="DX596" s="184"/>
      <c r="DY596" s="184"/>
      <c r="DZ596" s="184"/>
      <c r="EA596" s="184"/>
      <c r="EB596" s="184"/>
      <c r="EC596" s="184"/>
    </row>
    <row r="597" spans="1:133" s="128" customFormat="1" ht="15">
      <c r="A597" s="160" t="s">
        <v>576</v>
      </c>
      <c r="B597" s="160"/>
      <c r="C597" s="160"/>
      <c r="D597" s="160"/>
      <c r="E597" s="160"/>
      <c r="F597" s="148">
        <v>0.8</v>
      </c>
      <c r="G597" s="149" t="s">
        <v>531</v>
      </c>
      <c r="H597" s="199" t="s">
        <v>573</v>
      </c>
      <c r="I597" s="199"/>
      <c r="J597" s="199"/>
      <c r="K597" s="199"/>
      <c r="L597" s="199"/>
      <c r="M597" s="199"/>
      <c r="N597" s="199"/>
      <c r="O597" s="199"/>
      <c r="P597" s="199"/>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c r="AS597" s="184"/>
      <c r="AT597" s="184"/>
      <c r="AU597" s="184"/>
      <c r="AV597" s="184"/>
      <c r="AW597" s="184"/>
      <c r="AX597" s="184"/>
      <c r="AY597" s="184"/>
      <c r="AZ597" s="184"/>
      <c r="BA597" s="184"/>
      <c r="BB597" s="184"/>
      <c r="BC597" s="184"/>
      <c r="BD597" s="184"/>
      <c r="BE597" s="184"/>
      <c r="BF597" s="184"/>
      <c r="BG597" s="184"/>
      <c r="BH597" s="184"/>
      <c r="BI597" s="184"/>
      <c r="BJ597" s="184"/>
      <c r="BK597" s="184"/>
      <c r="BL597" s="184"/>
      <c r="BM597" s="184"/>
      <c r="BN597" s="184"/>
      <c r="BO597" s="184"/>
      <c r="BP597" s="184"/>
      <c r="BQ597" s="184"/>
      <c r="BR597" s="184"/>
      <c r="BS597" s="184"/>
      <c r="BT597" s="184"/>
      <c r="BU597" s="184"/>
      <c r="BV597" s="184"/>
      <c r="BW597" s="184"/>
      <c r="BX597" s="184"/>
      <c r="BY597" s="184"/>
      <c r="BZ597" s="184"/>
      <c r="CA597" s="184"/>
      <c r="CB597" s="184"/>
      <c r="CC597" s="184"/>
      <c r="CD597" s="184"/>
      <c r="CE597" s="184"/>
      <c r="CF597" s="184"/>
      <c r="CG597" s="184"/>
      <c r="CH597" s="184"/>
      <c r="CI597" s="184"/>
      <c r="CJ597" s="184"/>
      <c r="CK597" s="184"/>
      <c r="CL597" s="184"/>
      <c r="CM597" s="184"/>
      <c r="CN597" s="184"/>
      <c r="CO597" s="184"/>
      <c r="CP597" s="184"/>
      <c r="CQ597" s="184"/>
      <c r="CR597" s="184"/>
      <c r="CS597" s="184"/>
      <c r="CT597" s="184"/>
      <c r="CU597" s="184"/>
      <c r="CV597" s="184"/>
      <c r="CW597" s="184"/>
      <c r="CX597" s="184"/>
      <c r="CY597" s="184"/>
      <c r="CZ597" s="184"/>
      <c r="DA597" s="184"/>
      <c r="DB597" s="184"/>
      <c r="DC597" s="184"/>
      <c r="DD597" s="184"/>
      <c r="DE597" s="184"/>
      <c r="DF597" s="184"/>
      <c r="DG597" s="184"/>
      <c r="DH597" s="184"/>
      <c r="DI597" s="184"/>
      <c r="DJ597" s="184"/>
      <c r="DK597" s="184"/>
      <c r="DL597" s="184"/>
      <c r="DM597" s="184"/>
      <c r="DN597" s="184"/>
      <c r="DO597" s="184"/>
      <c r="DP597" s="184"/>
      <c r="DQ597" s="184"/>
      <c r="DR597" s="184"/>
      <c r="DS597" s="184"/>
      <c r="DT597" s="184"/>
      <c r="DU597" s="184"/>
      <c r="DV597" s="184"/>
      <c r="DW597" s="184"/>
      <c r="DX597" s="184"/>
      <c r="DY597" s="184"/>
      <c r="DZ597" s="184"/>
      <c r="EA597" s="184"/>
      <c r="EB597" s="184"/>
      <c r="EC597" s="184"/>
    </row>
    <row r="598" spans="1:133" s="128" customFormat="1" ht="15">
      <c r="A598" s="160"/>
      <c r="B598" s="160"/>
      <c r="C598" s="160"/>
      <c r="D598" s="160"/>
      <c r="E598" s="160"/>
      <c r="F598" s="148">
        <v>0.2</v>
      </c>
      <c r="G598" s="149" t="s">
        <v>531</v>
      </c>
      <c r="H598" s="199"/>
      <c r="I598" s="199"/>
      <c r="J598" s="199"/>
      <c r="K598" s="199"/>
      <c r="L598" s="199"/>
      <c r="M598" s="199"/>
      <c r="N598" s="199"/>
      <c r="O598" s="199"/>
      <c r="P598" s="199"/>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c r="AS598" s="184"/>
      <c r="AT598" s="184"/>
      <c r="AU598" s="184"/>
      <c r="AV598" s="184"/>
      <c r="AW598" s="184"/>
      <c r="AX598" s="184"/>
      <c r="AY598" s="184"/>
      <c r="AZ598" s="184"/>
      <c r="BA598" s="184"/>
      <c r="BB598" s="184"/>
      <c r="BC598" s="184"/>
      <c r="BD598" s="184"/>
      <c r="BE598" s="184"/>
      <c r="BF598" s="184"/>
      <c r="BG598" s="184"/>
      <c r="BH598" s="184"/>
      <c r="BI598" s="184"/>
      <c r="BJ598" s="184"/>
      <c r="BK598" s="184"/>
      <c r="BL598" s="184"/>
      <c r="BM598" s="184"/>
      <c r="BN598" s="184"/>
      <c r="BO598" s="184"/>
      <c r="BP598" s="184"/>
      <c r="BQ598" s="184"/>
      <c r="BR598" s="184"/>
      <c r="BS598" s="184"/>
      <c r="BT598" s="184"/>
      <c r="BU598" s="184"/>
      <c r="BV598" s="184"/>
      <c r="BW598" s="184"/>
      <c r="BX598" s="184"/>
      <c r="BY598" s="184"/>
      <c r="BZ598" s="184"/>
      <c r="CA598" s="184"/>
      <c r="CB598" s="184"/>
      <c r="CC598" s="184"/>
      <c r="CD598" s="184"/>
      <c r="CE598" s="184"/>
      <c r="CF598" s="184"/>
      <c r="CG598" s="184"/>
      <c r="CH598" s="184"/>
      <c r="CI598" s="184"/>
      <c r="CJ598" s="184"/>
      <c r="CK598" s="184"/>
      <c r="CL598" s="184"/>
      <c r="CM598" s="184"/>
      <c r="CN598" s="184"/>
      <c r="CO598" s="184"/>
      <c r="CP598" s="184"/>
      <c r="CQ598" s="184"/>
      <c r="CR598" s="184"/>
      <c r="CS598" s="184"/>
      <c r="CT598" s="184"/>
      <c r="CU598" s="184"/>
      <c r="CV598" s="184"/>
      <c r="CW598" s="184"/>
      <c r="CX598" s="184"/>
      <c r="CY598" s="184"/>
      <c r="CZ598" s="184"/>
      <c r="DA598" s="184"/>
      <c r="DB598" s="184"/>
      <c r="DC598" s="184"/>
      <c r="DD598" s="184"/>
      <c r="DE598" s="184"/>
      <c r="DF598" s="184"/>
      <c r="DG598" s="184"/>
      <c r="DH598" s="184"/>
      <c r="DI598" s="184"/>
      <c r="DJ598" s="184"/>
      <c r="DK598" s="184"/>
      <c r="DL598" s="184"/>
      <c r="DM598" s="184"/>
      <c r="DN598" s="184"/>
      <c r="DO598" s="184"/>
      <c r="DP598" s="184"/>
      <c r="DQ598" s="184"/>
      <c r="DR598" s="184"/>
      <c r="DS598" s="184"/>
      <c r="DT598" s="184"/>
      <c r="DU598" s="184"/>
      <c r="DV598" s="184"/>
      <c r="DW598" s="184"/>
      <c r="DX598" s="184"/>
      <c r="DY598" s="184"/>
      <c r="DZ598" s="184"/>
      <c r="EA598" s="184"/>
      <c r="EB598" s="184"/>
      <c r="EC598" s="184"/>
    </row>
    <row r="599" spans="1:133" s="128" customFormat="1" ht="15">
      <c r="A599" s="160"/>
      <c r="B599" s="160"/>
      <c r="C599" s="160"/>
      <c r="D599" s="160"/>
      <c r="E599" s="160"/>
      <c r="F599" s="148">
        <v>98</v>
      </c>
      <c r="G599" s="149" t="s">
        <v>531</v>
      </c>
      <c r="H599" s="199"/>
      <c r="I599" s="199"/>
      <c r="J599" s="199"/>
      <c r="K599" s="199"/>
      <c r="L599" s="199"/>
      <c r="M599" s="199"/>
      <c r="N599" s="199"/>
      <c r="O599" s="199"/>
      <c r="P599" s="199"/>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c r="AS599" s="184"/>
      <c r="AT599" s="184"/>
      <c r="AU599" s="184"/>
      <c r="AV599" s="184"/>
      <c r="AW599" s="184"/>
      <c r="AX599" s="184"/>
      <c r="AY599" s="184"/>
      <c r="AZ599" s="184"/>
      <c r="BA599" s="184"/>
      <c r="BB599" s="184"/>
      <c r="BC599" s="184"/>
      <c r="BD599" s="184"/>
      <c r="BE599" s="184"/>
      <c r="BF599" s="184"/>
      <c r="BG599" s="184"/>
      <c r="BH599" s="184"/>
      <c r="BI599" s="184"/>
      <c r="BJ599" s="184"/>
      <c r="BK599" s="184"/>
      <c r="BL599" s="184"/>
      <c r="BM599" s="184"/>
      <c r="BN599" s="184"/>
      <c r="BO599" s="184"/>
      <c r="BP599" s="184"/>
      <c r="BQ599" s="184"/>
      <c r="BR599" s="184"/>
      <c r="BS599" s="184"/>
      <c r="BT599" s="184"/>
      <c r="BU599" s="184"/>
      <c r="BV599" s="184"/>
      <c r="BW599" s="184"/>
      <c r="BX599" s="184"/>
      <c r="BY599" s="184"/>
      <c r="BZ599" s="184"/>
      <c r="CA599" s="184"/>
      <c r="CB599" s="184"/>
      <c r="CC599" s="184"/>
      <c r="CD599" s="184"/>
      <c r="CE599" s="184"/>
      <c r="CF599" s="184"/>
      <c r="CG599" s="184"/>
      <c r="CH599" s="184"/>
      <c r="CI599" s="184"/>
      <c r="CJ599" s="184"/>
      <c r="CK599" s="184"/>
      <c r="CL599" s="184"/>
      <c r="CM599" s="184"/>
      <c r="CN599" s="184"/>
      <c r="CO599" s="184"/>
      <c r="CP599" s="184"/>
      <c r="CQ599" s="184"/>
      <c r="CR599" s="184"/>
      <c r="CS599" s="184"/>
      <c r="CT599" s="184"/>
      <c r="CU599" s="184"/>
      <c r="CV599" s="184"/>
      <c r="CW599" s="184"/>
      <c r="CX599" s="184"/>
      <c r="CY599" s="184"/>
      <c r="CZ599" s="184"/>
      <c r="DA599" s="184"/>
      <c r="DB599" s="184"/>
      <c r="DC599" s="184"/>
      <c r="DD599" s="184"/>
      <c r="DE599" s="184"/>
      <c r="DF599" s="184"/>
      <c r="DG599" s="184"/>
      <c r="DH599" s="184"/>
      <c r="DI599" s="184"/>
      <c r="DJ599" s="184"/>
      <c r="DK599" s="184"/>
      <c r="DL599" s="184"/>
      <c r="DM599" s="184"/>
      <c r="DN599" s="184"/>
      <c r="DO599" s="184"/>
      <c r="DP599" s="184"/>
      <c r="DQ599" s="184"/>
      <c r="DR599" s="184"/>
      <c r="DS599" s="184"/>
      <c r="DT599" s="184"/>
      <c r="DU599" s="184"/>
      <c r="DV599" s="184"/>
      <c r="DW599" s="184"/>
      <c r="DX599" s="184"/>
      <c r="DY599" s="184"/>
      <c r="DZ599" s="184"/>
      <c r="EA599" s="184"/>
      <c r="EB599" s="184"/>
      <c r="EC599" s="184"/>
    </row>
    <row r="600" spans="1:133" s="128" customFormat="1" ht="15">
      <c r="A600" s="160"/>
      <c r="B600" s="160"/>
      <c r="C600" s="160"/>
      <c r="D600" s="160"/>
      <c r="E600" s="160"/>
      <c r="F600" s="148"/>
      <c r="G600" s="149"/>
      <c r="H600" s="199"/>
      <c r="I600" s="199"/>
      <c r="J600" s="199"/>
      <c r="K600" s="199"/>
      <c r="L600" s="199"/>
      <c r="M600" s="199"/>
      <c r="N600" s="199"/>
      <c r="O600" s="199"/>
      <c r="P600" s="199"/>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c r="AS600" s="184"/>
      <c r="AT600" s="184"/>
      <c r="AU600" s="184"/>
      <c r="AV600" s="184"/>
      <c r="AW600" s="184"/>
      <c r="AX600" s="184"/>
      <c r="AY600" s="184"/>
      <c r="AZ600" s="184"/>
      <c r="BA600" s="184"/>
      <c r="BB600" s="184"/>
      <c r="BC600" s="184"/>
      <c r="BD600" s="184"/>
      <c r="BE600" s="184"/>
      <c r="BF600" s="184"/>
      <c r="BG600" s="184"/>
      <c r="BH600" s="184"/>
      <c r="BI600" s="184"/>
      <c r="BJ600" s="184"/>
      <c r="BK600" s="184"/>
      <c r="BL600" s="184"/>
      <c r="BM600" s="184"/>
      <c r="BN600" s="184"/>
      <c r="BO600" s="184"/>
      <c r="BP600" s="184"/>
      <c r="BQ600" s="184"/>
      <c r="BR600" s="184"/>
      <c r="BS600" s="184"/>
      <c r="BT600" s="184"/>
      <c r="BU600" s="184"/>
      <c r="BV600" s="184"/>
      <c r="BW600" s="184"/>
      <c r="BX600" s="184"/>
      <c r="BY600" s="184"/>
      <c r="BZ600" s="184"/>
      <c r="CA600" s="184"/>
      <c r="CB600" s="184"/>
      <c r="CC600" s="184"/>
      <c r="CD600" s="184"/>
      <c r="CE600" s="184"/>
      <c r="CF600" s="184"/>
      <c r="CG600" s="184"/>
      <c r="CH600" s="184"/>
      <c r="CI600" s="184"/>
      <c r="CJ600" s="184"/>
      <c r="CK600" s="184"/>
      <c r="CL600" s="184"/>
      <c r="CM600" s="184"/>
      <c r="CN600" s="184"/>
      <c r="CO600" s="184"/>
      <c r="CP600" s="184"/>
      <c r="CQ600" s="184"/>
      <c r="CR600" s="184"/>
      <c r="CS600" s="184"/>
      <c r="CT600" s="184"/>
      <c r="CU600" s="184"/>
      <c r="CV600" s="184"/>
      <c r="CW600" s="184"/>
      <c r="CX600" s="184"/>
      <c r="CY600" s="184"/>
      <c r="CZ600" s="184"/>
      <c r="DA600" s="184"/>
      <c r="DB600" s="184"/>
      <c r="DC600" s="184"/>
      <c r="DD600" s="184"/>
      <c r="DE600" s="184"/>
      <c r="DF600" s="184"/>
      <c r="DG600" s="184"/>
      <c r="DH600" s="184"/>
      <c r="DI600" s="184"/>
      <c r="DJ600" s="184"/>
      <c r="DK600" s="184"/>
      <c r="DL600" s="184"/>
      <c r="DM600" s="184"/>
      <c r="DN600" s="184"/>
      <c r="DO600" s="184"/>
      <c r="DP600" s="184"/>
      <c r="DQ600" s="184"/>
      <c r="DR600" s="184"/>
      <c r="DS600" s="184"/>
      <c r="DT600" s="184"/>
      <c r="DU600" s="184"/>
      <c r="DV600" s="184"/>
      <c r="DW600" s="184"/>
      <c r="DX600" s="184"/>
      <c r="DY600" s="184"/>
      <c r="DZ600" s="184"/>
      <c r="EA600" s="184"/>
      <c r="EB600" s="184"/>
      <c r="EC600" s="184"/>
    </row>
    <row r="601" spans="1:133" s="128" customFormat="1" ht="12.75">
      <c r="A601" s="165"/>
      <c r="B601" s="165"/>
      <c r="C601" s="165"/>
      <c r="D601" s="165"/>
      <c r="E601" s="165"/>
      <c r="F601" s="165"/>
      <c r="G601" s="165"/>
      <c r="H601" s="165"/>
      <c r="I601" s="165"/>
      <c r="J601" s="165"/>
      <c r="K601" s="165"/>
      <c r="L601" s="165"/>
      <c r="M601" s="165"/>
      <c r="N601" s="165"/>
      <c r="O601" s="165"/>
      <c r="P601" s="165"/>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c r="AS601" s="184"/>
      <c r="AT601" s="184"/>
      <c r="AU601" s="184"/>
      <c r="AV601" s="184"/>
      <c r="AW601" s="184"/>
      <c r="AX601" s="184"/>
      <c r="AY601" s="184"/>
      <c r="AZ601" s="184"/>
      <c r="BA601" s="184"/>
      <c r="BB601" s="184"/>
      <c r="BC601" s="184"/>
      <c r="BD601" s="184"/>
      <c r="BE601" s="184"/>
      <c r="BF601" s="184"/>
      <c r="BG601" s="184"/>
      <c r="BH601" s="184"/>
      <c r="BI601" s="184"/>
      <c r="BJ601" s="184"/>
      <c r="BK601" s="184"/>
      <c r="BL601" s="184"/>
      <c r="BM601" s="184"/>
      <c r="BN601" s="184"/>
      <c r="BO601" s="184"/>
      <c r="BP601" s="184"/>
      <c r="BQ601" s="184"/>
      <c r="BR601" s="184"/>
      <c r="BS601" s="184"/>
      <c r="BT601" s="184"/>
      <c r="BU601" s="184"/>
      <c r="BV601" s="184"/>
      <c r="BW601" s="184"/>
      <c r="BX601" s="184"/>
      <c r="BY601" s="184"/>
      <c r="BZ601" s="184"/>
      <c r="CA601" s="184"/>
      <c r="CB601" s="184"/>
      <c r="CC601" s="184"/>
      <c r="CD601" s="184"/>
      <c r="CE601" s="184"/>
      <c r="CF601" s="184"/>
      <c r="CG601" s="184"/>
      <c r="CH601" s="184"/>
      <c r="CI601" s="184"/>
      <c r="CJ601" s="184"/>
      <c r="CK601" s="184"/>
      <c r="CL601" s="184"/>
      <c r="CM601" s="184"/>
      <c r="CN601" s="184"/>
      <c r="CO601" s="184"/>
      <c r="CP601" s="184"/>
      <c r="CQ601" s="184"/>
      <c r="CR601" s="184"/>
      <c r="CS601" s="184"/>
      <c r="CT601" s="184"/>
      <c r="CU601" s="184"/>
      <c r="CV601" s="184"/>
      <c r="CW601" s="184"/>
      <c r="CX601" s="184"/>
      <c r="CY601" s="184"/>
      <c r="CZ601" s="184"/>
      <c r="DA601" s="184"/>
      <c r="DB601" s="184"/>
      <c r="DC601" s="184"/>
      <c r="DD601" s="184"/>
      <c r="DE601" s="184"/>
      <c r="DF601" s="184"/>
      <c r="DG601" s="184"/>
      <c r="DH601" s="184"/>
      <c r="DI601" s="184"/>
      <c r="DJ601" s="184"/>
      <c r="DK601" s="184"/>
      <c r="DL601" s="184"/>
      <c r="DM601" s="184"/>
      <c r="DN601" s="184"/>
      <c r="DO601" s="184"/>
      <c r="DP601" s="184"/>
      <c r="DQ601" s="184"/>
      <c r="DR601" s="184"/>
      <c r="DS601" s="184"/>
      <c r="DT601" s="184"/>
      <c r="DU601" s="184"/>
      <c r="DV601" s="184"/>
      <c r="DW601" s="184"/>
      <c r="DX601" s="184"/>
      <c r="DY601" s="184"/>
      <c r="DZ601" s="184"/>
      <c r="EA601" s="184"/>
      <c r="EB601" s="184"/>
      <c r="EC601" s="184"/>
    </row>
    <row r="602" spans="1:133" s="128" customFormat="1" ht="15">
      <c r="A602" s="206" t="s">
        <v>515</v>
      </c>
      <c r="B602" s="206"/>
      <c r="C602" s="206"/>
      <c r="D602" s="206"/>
      <c r="E602" s="206"/>
      <c r="F602" s="207">
        <f>F597*F598*F599</f>
        <v>15.68</v>
      </c>
      <c r="G602" s="208" t="s">
        <v>499</v>
      </c>
      <c r="H602" s="199"/>
      <c r="I602" s="199"/>
      <c r="J602" s="199"/>
      <c r="K602" s="199"/>
      <c r="L602" s="199"/>
      <c r="M602" s="199"/>
      <c r="N602" s="199"/>
      <c r="O602" s="199"/>
      <c r="P602" s="199"/>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c r="AS602" s="184"/>
      <c r="AT602" s="184"/>
      <c r="AU602" s="184"/>
      <c r="AV602" s="184"/>
      <c r="AW602" s="184"/>
      <c r="AX602" s="184"/>
      <c r="AY602" s="184"/>
      <c r="AZ602" s="184"/>
      <c r="BA602" s="184"/>
      <c r="BB602" s="184"/>
      <c r="BC602" s="184"/>
      <c r="BD602" s="184"/>
      <c r="BE602" s="184"/>
      <c r="BF602" s="184"/>
      <c r="BG602" s="184"/>
      <c r="BH602" s="184"/>
      <c r="BI602" s="184"/>
      <c r="BJ602" s="184"/>
      <c r="BK602" s="184"/>
      <c r="BL602" s="184"/>
      <c r="BM602" s="184"/>
      <c r="BN602" s="184"/>
      <c r="BO602" s="184"/>
      <c r="BP602" s="184"/>
      <c r="BQ602" s="184"/>
      <c r="BR602" s="184"/>
      <c r="BS602" s="184"/>
      <c r="BT602" s="184"/>
      <c r="BU602" s="184"/>
      <c r="BV602" s="184"/>
      <c r="BW602" s="184"/>
      <c r="BX602" s="184"/>
      <c r="BY602" s="184"/>
      <c r="BZ602" s="184"/>
      <c r="CA602" s="184"/>
      <c r="CB602" s="184"/>
      <c r="CC602" s="184"/>
      <c r="CD602" s="184"/>
      <c r="CE602" s="184"/>
      <c r="CF602" s="184"/>
      <c r="CG602" s="184"/>
      <c r="CH602" s="184"/>
      <c r="CI602" s="184"/>
      <c r="CJ602" s="184"/>
      <c r="CK602" s="184"/>
      <c r="CL602" s="184"/>
      <c r="CM602" s="184"/>
      <c r="CN602" s="184"/>
      <c r="CO602" s="184"/>
      <c r="CP602" s="184"/>
      <c r="CQ602" s="184"/>
      <c r="CR602" s="184"/>
      <c r="CS602" s="184"/>
      <c r="CT602" s="184"/>
      <c r="CU602" s="184"/>
      <c r="CV602" s="184"/>
      <c r="CW602" s="184"/>
      <c r="CX602" s="184"/>
      <c r="CY602" s="184"/>
      <c r="CZ602" s="184"/>
      <c r="DA602" s="184"/>
      <c r="DB602" s="184"/>
      <c r="DC602" s="184"/>
      <c r="DD602" s="184"/>
      <c r="DE602" s="184"/>
      <c r="DF602" s="184"/>
      <c r="DG602" s="184"/>
      <c r="DH602" s="184"/>
      <c r="DI602" s="184"/>
      <c r="DJ602" s="184"/>
      <c r="DK602" s="184"/>
      <c r="DL602" s="184"/>
      <c r="DM602" s="184"/>
      <c r="DN602" s="184"/>
      <c r="DO602" s="184"/>
      <c r="DP602" s="184"/>
      <c r="DQ602" s="184"/>
      <c r="DR602" s="184"/>
      <c r="DS602" s="184"/>
      <c r="DT602" s="184"/>
      <c r="DU602" s="184"/>
      <c r="DV602" s="184"/>
      <c r="DW602" s="184"/>
      <c r="DX602" s="184"/>
      <c r="DY602" s="184"/>
      <c r="DZ602" s="184"/>
      <c r="EA602" s="184"/>
      <c r="EB602" s="184"/>
      <c r="EC602" s="184"/>
    </row>
    <row r="603" spans="1:133" s="128" customFormat="1" ht="12.75">
      <c r="A603" s="218" t="s">
        <v>566</v>
      </c>
      <c r="B603" s="218"/>
      <c r="C603" s="218"/>
      <c r="D603" s="218"/>
      <c r="E603" s="218"/>
      <c r="F603" s="218"/>
      <c r="G603" s="218"/>
      <c r="H603" s="218"/>
      <c r="I603" s="218"/>
      <c r="J603" s="218"/>
      <c r="K603" s="218"/>
      <c r="L603" s="218"/>
      <c r="M603" s="218"/>
      <c r="N603" s="218"/>
      <c r="O603" s="218"/>
      <c r="P603" s="218"/>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c r="AS603" s="184"/>
      <c r="AT603" s="184"/>
      <c r="AU603" s="184"/>
      <c r="AV603" s="184"/>
      <c r="AW603" s="184"/>
      <c r="AX603" s="184"/>
      <c r="AY603" s="184"/>
      <c r="AZ603" s="184"/>
      <c r="BA603" s="184"/>
      <c r="BB603" s="184"/>
      <c r="BC603" s="184"/>
      <c r="BD603" s="184"/>
      <c r="BE603" s="184"/>
      <c r="BF603" s="184"/>
      <c r="BG603" s="184"/>
      <c r="BH603" s="184"/>
      <c r="BI603" s="184"/>
      <c r="BJ603" s="184"/>
      <c r="BK603" s="184"/>
      <c r="BL603" s="184"/>
      <c r="BM603" s="184"/>
      <c r="BN603" s="184"/>
      <c r="BO603" s="184"/>
      <c r="BP603" s="184"/>
      <c r="BQ603" s="184"/>
      <c r="BR603" s="184"/>
      <c r="BS603" s="184"/>
      <c r="BT603" s="184"/>
      <c r="BU603" s="184"/>
      <c r="BV603" s="184"/>
      <c r="BW603" s="184"/>
      <c r="BX603" s="184"/>
      <c r="BY603" s="184"/>
      <c r="BZ603" s="184"/>
      <c r="CA603" s="184"/>
      <c r="CB603" s="184"/>
      <c r="CC603" s="184"/>
      <c r="CD603" s="184"/>
      <c r="CE603" s="184"/>
      <c r="CF603" s="184"/>
      <c r="CG603" s="184"/>
      <c r="CH603" s="184"/>
      <c r="CI603" s="184"/>
      <c r="CJ603" s="184"/>
      <c r="CK603" s="184"/>
      <c r="CL603" s="184"/>
      <c r="CM603" s="184"/>
      <c r="CN603" s="184"/>
      <c r="CO603" s="184"/>
      <c r="CP603" s="184"/>
      <c r="CQ603" s="184"/>
      <c r="CR603" s="184"/>
      <c r="CS603" s="184"/>
      <c r="CT603" s="184"/>
      <c r="CU603" s="184"/>
      <c r="CV603" s="184"/>
      <c r="CW603" s="184"/>
      <c r="CX603" s="184"/>
      <c r="CY603" s="184"/>
      <c r="CZ603" s="184"/>
      <c r="DA603" s="184"/>
      <c r="DB603" s="184"/>
      <c r="DC603" s="184"/>
      <c r="DD603" s="184"/>
      <c r="DE603" s="184"/>
      <c r="DF603" s="184"/>
      <c r="DG603" s="184"/>
      <c r="DH603" s="184"/>
      <c r="DI603" s="184"/>
      <c r="DJ603" s="184"/>
      <c r="DK603" s="184"/>
      <c r="DL603" s="184"/>
      <c r="DM603" s="184"/>
      <c r="DN603" s="184"/>
      <c r="DO603" s="184"/>
      <c r="DP603" s="184"/>
      <c r="DQ603" s="184"/>
      <c r="DR603" s="184"/>
      <c r="DS603" s="184"/>
      <c r="DT603" s="184"/>
      <c r="DU603" s="184"/>
      <c r="DV603" s="184"/>
      <c r="DW603" s="184"/>
      <c r="DX603" s="184"/>
      <c r="DY603" s="184"/>
      <c r="DZ603" s="184"/>
      <c r="EA603" s="184"/>
      <c r="EB603" s="184"/>
      <c r="EC603" s="184"/>
    </row>
    <row r="604" spans="1:133" s="128" customFormat="1" ht="15">
      <c r="A604" s="160" t="s">
        <v>567</v>
      </c>
      <c r="B604" s="160"/>
      <c r="C604" s="160"/>
      <c r="D604" s="160"/>
      <c r="E604" s="160"/>
      <c r="F604" s="148">
        <v>1</v>
      </c>
      <c r="G604" s="149" t="s">
        <v>471</v>
      </c>
      <c r="H604" s="199"/>
      <c r="I604" s="199"/>
      <c r="J604" s="199"/>
      <c r="K604" s="199"/>
      <c r="L604" s="199"/>
      <c r="M604" s="199"/>
      <c r="N604" s="199"/>
      <c r="O604" s="199"/>
      <c r="P604" s="199"/>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c r="AS604" s="184"/>
      <c r="AT604" s="184"/>
      <c r="AU604" s="184"/>
      <c r="AV604" s="184"/>
      <c r="AW604" s="184"/>
      <c r="AX604" s="184"/>
      <c r="AY604" s="184"/>
      <c r="AZ604" s="184"/>
      <c r="BA604" s="184"/>
      <c r="BB604" s="184"/>
      <c r="BC604" s="184"/>
      <c r="BD604" s="184"/>
      <c r="BE604" s="184"/>
      <c r="BF604" s="184"/>
      <c r="BG604" s="184"/>
      <c r="BH604" s="184"/>
      <c r="BI604" s="184"/>
      <c r="BJ604" s="184"/>
      <c r="BK604" s="184"/>
      <c r="BL604" s="184"/>
      <c r="BM604" s="184"/>
      <c r="BN604" s="184"/>
      <c r="BO604" s="184"/>
      <c r="BP604" s="184"/>
      <c r="BQ604" s="184"/>
      <c r="BR604" s="184"/>
      <c r="BS604" s="184"/>
      <c r="BT604" s="184"/>
      <c r="BU604" s="184"/>
      <c r="BV604" s="184"/>
      <c r="BW604" s="184"/>
      <c r="BX604" s="184"/>
      <c r="BY604" s="184"/>
      <c r="BZ604" s="184"/>
      <c r="CA604" s="184"/>
      <c r="CB604" s="184"/>
      <c r="CC604" s="184"/>
      <c r="CD604" s="184"/>
      <c r="CE604" s="184"/>
      <c r="CF604" s="184"/>
      <c r="CG604" s="184"/>
      <c r="CH604" s="184"/>
      <c r="CI604" s="184"/>
      <c r="CJ604" s="184"/>
      <c r="CK604" s="184"/>
      <c r="CL604" s="184"/>
      <c r="CM604" s="184"/>
      <c r="CN604" s="184"/>
      <c r="CO604" s="184"/>
      <c r="CP604" s="184"/>
      <c r="CQ604" s="184"/>
      <c r="CR604" s="184"/>
      <c r="CS604" s="184"/>
      <c r="CT604" s="184"/>
      <c r="CU604" s="184"/>
      <c r="CV604" s="184"/>
      <c r="CW604" s="184"/>
      <c r="CX604" s="184"/>
      <c r="CY604" s="184"/>
      <c r="CZ604" s="184"/>
      <c r="DA604" s="184"/>
      <c r="DB604" s="184"/>
      <c r="DC604" s="184"/>
      <c r="DD604" s="184"/>
      <c r="DE604" s="184"/>
      <c r="DF604" s="184"/>
      <c r="DG604" s="184"/>
      <c r="DH604" s="184"/>
      <c r="DI604" s="184"/>
      <c r="DJ604" s="184"/>
      <c r="DK604" s="184"/>
      <c r="DL604" s="184"/>
      <c r="DM604" s="184"/>
      <c r="DN604" s="184"/>
      <c r="DO604" s="184"/>
      <c r="DP604" s="184"/>
      <c r="DQ604" s="184"/>
      <c r="DR604" s="184"/>
      <c r="DS604" s="184"/>
      <c r="DT604" s="184"/>
      <c r="DU604" s="184"/>
      <c r="DV604" s="184"/>
      <c r="DW604" s="184"/>
      <c r="DX604" s="184"/>
      <c r="DY604" s="184"/>
      <c r="DZ604" s="184"/>
      <c r="EA604" s="184"/>
      <c r="EB604" s="184"/>
      <c r="EC604" s="184"/>
    </row>
    <row r="605" spans="1:133" s="128" customFormat="1" ht="15">
      <c r="A605" s="160" t="s">
        <v>523</v>
      </c>
      <c r="B605" s="160"/>
      <c r="C605" s="160"/>
      <c r="D605" s="160"/>
      <c r="E605" s="160"/>
      <c r="F605" s="148">
        <v>3.7</v>
      </c>
      <c r="G605" s="149" t="s">
        <v>471</v>
      </c>
      <c r="H605" s="199"/>
      <c r="I605" s="199"/>
      <c r="J605" s="199"/>
      <c r="K605" s="199"/>
      <c r="L605" s="199"/>
      <c r="M605" s="199"/>
      <c r="N605" s="199"/>
      <c r="O605" s="199"/>
      <c r="P605" s="199"/>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84"/>
      <c r="BE605" s="184"/>
      <c r="BF605" s="184"/>
      <c r="BG605" s="184"/>
      <c r="BH605" s="184"/>
      <c r="BI605" s="184"/>
      <c r="BJ605" s="184"/>
      <c r="BK605" s="184"/>
      <c r="BL605" s="184"/>
      <c r="BM605" s="184"/>
      <c r="BN605" s="184"/>
      <c r="BO605" s="184"/>
      <c r="BP605" s="184"/>
      <c r="BQ605" s="184"/>
      <c r="BR605" s="184"/>
      <c r="BS605" s="184"/>
      <c r="BT605" s="184"/>
      <c r="BU605" s="184"/>
      <c r="BV605" s="184"/>
      <c r="BW605" s="184"/>
      <c r="BX605" s="184"/>
      <c r="BY605" s="184"/>
      <c r="BZ605" s="184"/>
      <c r="CA605" s="184"/>
      <c r="CB605" s="184"/>
      <c r="CC605" s="184"/>
      <c r="CD605" s="184"/>
      <c r="CE605" s="184"/>
      <c r="CF605" s="184"/>
      <c r="CG605" s="184"/>
      <c r="CH605" s="184"/>
      <c r="CI605" s="184"/>
      <c r="CJ605" s="184"/>
      <c r="CK605" s="184"/>
      <c r="CL605" s="184"/>
      <c r="CM605" s="184"/>
      <c r="CN605" s="184"/>
      <c r="CO605" s="184"/>
      <c r="CP605" s="184"/>
      <c r="CQ605" s="184"/>
      <c r="CR605" s="184"/>
      <c r="CS605" s="184"/>
      <c r="CT605" s="184"/>
      <c r="CU605" s="184"/>
      <c r="CV605" s="184"/>
      <c r="CW605" s="184"/>
      <c r="CX605" s="184"/>
      <c r="CY605" s="184"/>
      <c r="CZ605" s="184"/>
      <c r="DA605" s="184"/>
      <c r="DB605" s="184"/>
      <c r="DC605" s="184"/>
      <c r="DD605" s="184"/>
      <c r="DE605" s="184"/>
      <c r="DF605" s="184"/>
      <c r="DG605" s="184"/>
      <c r="DH605" s="184"/>
      <c r="DI605" s="184"/>
      <c r="DJ605" s="184"/>
      <c r="DK605" s="184"/>
      <c r="DL605" s="184"/>
      <c r="DM605" s="184"/>
      <c r="DN605" s="184"/>
      <c r="DO605" s="184"/>
      <c r="DP605" s="184"/>
      <c r="DQ605" s="184"/>
      <c r="DR605" s="184"/>
      <c r="DS605" s="184"/>
      <c r="DT605" s="184"/>
      <c r="DU605" s="184"/>
      <c r="DV605" s="184"/>
      <c r="DW605" s="184"/>
      <c r="DX605" s="184"/>
      <c r="DY605" s="184"/>
      <c r="DZ605" s="184"/>
      <c r="EA605" s="184"/>
      <c r="EB605" s="184"/>
      <c r="EC605" s="184"/>
    </row>
    <row r="606" spans="1:133" s="128" customFormat="1" ht="15">
      <c r="A606" s="160" t="s">
        <v>490</v>
      </c>
      <c r="B606" s="160"/>
      <c r="C606" s="160"/>
      <c r="D606" s="160"/>
      <c r="E606" s="160"/>
      <c r="F606" s="148">
        <v>0.2</v>
      </c>
      <c r="G606" s="149" t="s">
        <v>471</v>
      </c>
      <c r="H606" s="199"/>
      <c r="I606" s="199"/>
      <c r="J606" s="199"/>
      <c r="K606" s="199"/>
      <c r="L606" s="199"/>
      <c r="M606" s="199"/>
      <c r="N606" s="199"/>
      <c r="O606" s="199"/>
      <c r="P606" s="199"/>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c r="AS606" s="184"/>
      <c r="AT606" s="184"/>
      <c r="AU606" s="184"/>
      <c r="AV606" s="184"/>
      <c r="AW606" s="184"/>
      <c r="AX606" s="184"/>
      <c r="AY606" s="184"/>
      <c r="AZ606" s="184"/>
      <c r="BA606" s="184"/>
      <c r="BB606" s="184"/>
      <c r="BC606" s="184"/>
      <c r="BD606" s="184"/>
      <c r="BE606" s="184"/>
      <c r="BF606" s="184"/>
      <c r="BG606" s="184"/>
      <c r="BH606" s="184"/>
      <c r="BI606" s="184"/>
      <c r="BJ606" s="184"/>
      <c r="BK606" s="184"/>
      <c r="BL606" s="184"/>
      <c r="BM606" s="184"/>
      <c r="BN606" s="184"/>
      <c r="BO606" s="184"/>
      <c r="BP606" s="184"/>
      <c r="BQ606" s="184"/>
      <c r="BR606" s="184"/>
      <c r="BS606" s="184"/>
      <c r="BT606" s="184"/>
      <c r="BU606" s="184"/>
      <c r="BV606" s="184"/>
      <c r="BW606" s="184"/>
      <c r="BX606" s="184"/>
      <c r="BY606" s="184"/>
      <c r="BZ606" s="184"/>
      <c r="CA606" s="184"/>
      <c r="CB606" s="184"/>
      <c r="CC606" s="184"/>
      <c r="CD606" s="184"/>
      <c r="CE606" s="184"/>
      <c r="CF606" s="184"/>
      <c r="CG606" s="184"/>
      <c r="CH606" s="184"/>
      <c r="CI606" s="184"/>
      <c r="CJ606" s="184"/>
      <c r="CK606" s="184"/>
      <c r="CL606" s="184"/>
      <c r="CM606" s="184"/>
      <c r="CN606" s="184"/>
      <c r="CO606" s="184"/>
      <c r="CP606" s="184"/>
      <c r="CQ606" s="184"/>
      <c r="CR606" s="184"/>
      <c r="CS606" s="184"/>
      <c r="CT606" s="184"/>
      <c r="CU606" s="184"/>
      <c r="CV606" s="184"/>
      <c r="CW606" s="184"/>
      <c r="CX606" s="184"/>
      <c r="CY606" s="184"/>
      <c r="CZ606" s="184"/>
      <c r="DA606" s="184"/>
      <c r="DB606" s="184"/>
      <c r="DC606" s="184"/>
      <c r="DD606" s="184"/>
      <c r="DE606" s="184"/>
      <c r="DF606" s="184"/>
      <c r="DG606" s="184"/>
      <c r="DH606" s="184"/>
      <c r="DI606" s="184"/>
      <c r="DJ606" s="184"/>
      <c r="DK606" s="184"/>
      <c r="DL606" s="184"/>
      <c r="DM606" s="184"/>
      <c r="DN606" s="184"/>
      <c r="DO606" s="184"/>
      <c r="DP606" s="184"/>
      <c r="DQ606" s="184"/>
      <c r="DR606" s="184"/>
      <c r="DS606" s="184"/>
      <c r="DT606" s="184"/>
      <c r="DU606" s="184"/>
      <c r="DV606" s="184"/>
      <c r="DW606" s="184"/>
      <c r="DX606" s="184"/>
      <c r="DY606" s="184"/>
      <c r="DZ606" s="184"/>
      <c r="EA606" s="184"/>
      <c r="EB606" s="184"/>
      <c r="EC606" s="184"/>
    </row>
    <row r="607" spans="1:133" s="128" customFormat="1" ht="12.75">
      <c r="A607" s="165"/>
      <c r="B607" s="165"/>
      <c r="C607" s="165"/>
      <c r="D607" s="165"/>
      <c r="E607" s="165"/>
      <c r="F607" s="165"/>
      <c r="G607" s="165"/>
      <c r="H607" s="165"/>
      <c r="I607" s="165"/>
      <c r="J607" s="165"/>
      <c r="K607" s="165"/>
      <c r="L607" s="165"/>
      <c r="M607" s="165"/>
      <c r="N607" s="165"/>
      <c r="O607" s="165"/>
      <c r="P607" s="165"/>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c r="AS607" s="184"/>
      <c r="AT607" s="184"/>
      <c r="AU607" s="184"/>
      <c r="AV607" s="184"/>
      <c r="AW607" s="184"/>
      <c r="AX607" s="184"/>
      <c r="AY607" s="184"/>
      <c r="AZ607" s="184"/>
      <c r="BA607" s="184"/>
      <c r="BB607" s="184"/>
      <c r="BC607" s="184"/>
      <c r="BD607" s="184"/>
      <c r="BE607" s="184"/>
      <c r="BF607" s="184"/>
      <c r="BG607" s="184"/>
      <c r="BH607" s="184"/>
      <c r="BI607" s="184"/>
      <c r="BJ607" s="184"/>
      <c r="BK607" s="184"/>
      <c r="BL607" s="184"/>
      <c r="BM607" s="184"/>
      <c r="BN607" s="184"/>
      <c r="BO607" s="184"/>
      <c r="BP607" s="184"/>
      <c r="BQ607" s="184"/>
      <c r="BR607" s="184"/>
      <c r="BS607" s="184"/>
      <c r="BT607" s="184"/>
      <c r="BU607" s="184"/>
      <c r="BV607" s="184"/>
      <c r="BW607" s="184"/>
      <c r="BX607" s="184"/>
      <c r="BY607" s="184"/>
      <c r="BZ607" s="184"/>
      <c r="CA607" s="184"/>
      <c r="CB607" s="184"/>
      <c r="CC607" s="184"/>
      <c r="CD607" s="184"/>
      <c r="CE607" s="184"/>
      <c r="CF607" s="184"/>
      <c r="CG607" s="184"/>
      <c r="CH607" s="184"/>
      <c r="CI607" s="184"/>
      <c r="CJ607" s="184"/>
      <c r="CK607" s="184"/>
      <c r="CL607" s="184"/>
      <c r="CM607" s="184"/>
      <c r="CN607" s="184"/>
      <c r="CO607" s="184"/>
      <c r="CP607" s="184"/>
      <c r="CQ607" s="184"/>
      <c r="CR607" s="184"/>
      <c r="CS607" s="184"/>
      <c r="CT607" s="184"/>
      <c r="CU607" s="184"/>
      <c r="CV607" s="184"/>
      <c r="CW607" s="184"/>
      <c r="CX607" s="184"/>
      <c r="CY607" s="184"/>
      <c r="CZ607" s="184"/>
      <c r="DA607" s="184"/>
      <c r="DB607" s="184"/>
      <c r="DC607" s="184"/>
      <c r="DD607" s="184"/>
      <c r="DE607" s="184"/>
      <c r="DF607" s="184"/>
      <c r="DG607" s="184"/>
      <c r="DH607" s="184"/>
      <c r="DI607" s="184"/>
      <c r="DJ607" s="184"/>
      <c r="DK607" s="184"/>
      <c r="DL607" s="184"/>
      <c r="DM607" s="184"/>
      <c r="DN607" s="184"/>
      <c r="DO607" s="184"/>
      <c r="DP607" s="184"/>
      <c r="DQ607" s="184"/>
      <c r="DR607" s="184"/>
      <c r="DS607" s="184"/>
      <c r="DT607" s="184"/>
      <c r="DU607" s="184"/>
      <c r="DV607" s="184"/>
      <c r="DW607" s="184"/>
      <c r="DX607" s="184"/>
      <c r="DY607" s="184"/>
      <c r="DZ607" s="184"/>
      <c r="EA607" s="184"/>
      <c r="EB607" s="184"/>
      <c r="EC607" s="184"/>
    </row>
    <row r="608" spans="1:133" s="128" customFormat="1" ht="15">
      <c r="A608" s="206" t="s">
        <v>515</v>
      </c>
      <c r="B608" s="206"/>
      <c r="C608" s="206"/>
      <c r="D608" s="206"/>
      <c r="E608" s="206"/>
      <c r="F608" s="207">
        <f>F606*F605*F604</f>
        <v>0.74</v>
      </c>
      <c r="G608" s="208" t="s">
        <v>499</v>
      </c>
      <c r="H608" s="199"/>
      <c r="I608" s="199"/>
      <c r="J608" s="199"/>
      <c r="K608" s="199"/>
      <c r="L608" s="199"/>
      <c r="M608" s="199"/>
      <c r="N608" s="199"/>
      <c r="O608" s="199"/>
      <c r="P608" s="199"/>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c r="AS608" s="184"/>
      <c r="AT608" s="184"/>
      <c r="AU608" s="184"/>
      <c r="AV608" s="184"/>
      <c r="AW608" s="184"/>
      <c r="AX608" s="184"/>
      <c r="AY608" s="184"/>
      <c r="AZ608" s="184"/>
      <c r="BA608" s="184"/>
      <c r="BB608" s="184"/>
      <c r="BC608" s="184"/>
      <c r="BD608" s="184"/>
      <c r="BE608" s="184"/>
      <c r="BF608" s="184"/>
      <c r="BG608" s="184"/>
      <c r="BH608" s="184"/>
      <c r="BI608" s="184"/>
      <c r="BJ608" s="184"/>
      <c r="BK608" s="184"/>
      <c r="BL608" s="184"/>
      <c r="BM608" s="184"/>
      <c r="BN608" s="184"/>
      <c r="BO608" s="184"/>
      <c r="BP608" s="184"/>
      <c r="BQ608" s="184"/>
      <c r="BR608" s="184"/>
      <c r="BS608" s="184"/>
      <c r="BT608" s="184"/>
      <c r="BU608" s="184"/>
      <c r="BV608" s="184"/>
      <c r="BW608" s="184"/>
      <c r="BX608" s="184"/>
      <c r="BY608" s="184"/>
      <c r="BZ608" s="184"/>
      <c r="CA608" s="184"/>
      <c r="CB608" s="184"/>
      <c r="CC608" s="184"/>
      <c r="CD608" s="184"/>
      <c r="CE608" s="184"/>
      <c r="CF608" s="184"/>
      <c r="CG608" s="184"/>
      <c r="CH608" s="184"/>
      <c r="CI608" s="184"/>
      <c r="CJ608" s="184"/>
      <c r="CK608" s="184"/>
      <c r="CL608" s="184"/>
      <c r="CM608" s="184"/>
      <c r="CN608" s="184"/>
      <c r="CO608" s="184"/>
      <c r="CP608" s="184"/>
      <c r="CQ608" s="184"/>
      <c r="CR608" s="184"/>
      <c r="CS608" s="184"/>
      <c r="CT608" s="184"/>
      <c r="CU608" s="184"/>
      <c r="CV608" s="184"/>
      <c r="CW608" s="184"/>
      <c r="CX608" s="184"/>
      <c r="CY608" s="184"/>
      <c r="CZ608" s="184"/>
      <c r="DA608" s="184"/>
      <c r="DB608" s="184"/>
      <c r="DC608" s="184"/>
      <c r="DD608" s="184"/>
      <c r="DE608" s="184"/>
      <c r="DF608" s="184"/>
      <c r="DG608" s="184"/>
      <c r="DH608" s="184"/>
      <c r="DI608" s="184"/>
      <c r="DJ608" s="184"/>
      <c r="DK608" s="184"/>
      <c r="DL608" s="184"/>
      <c r="DM608" s="184"/>
      <c r="DN608" s="184"/>
      <c r="DO608" s="184"/>
      <c r="DP608" s="184"/>
      <c r="DQ608" s="184"/>
      <c r="DR608" s="184"/>
      <c r="DS608" s="184"/>
      <c r="DT608" s="184"/>
      <c r="DU608" s="184"/>
      <c r="DV608" s="184"/>
      <c r="DW608" s="184"/>
      <c r="DX608" s="184"/>
      <c r="DY608" s="184"/>
      <c r="DZ608" s="184"/>
      <c r="EA608" s="184"/>
      <c r="EB608" s="184"/>
      <c r="EC608" s="184"/>
    </row>
    <row r="609" spans="1:133" s="128" customFormat="1" ht="12.75">
      <c r="A609" s="165"/>
      <c r="B609" s="165"/>
      <c r="C609" s="165"/>
      <c r="D609" s="165"/>
      <c r="E609" s="165"/>
      <c r="F609" s="165"/>
      <c r="G609" s="165"/>
      <c r="H609" s="165"/>
      <c r="I609" s="165"/>
      <c r="J609" s="165"/>
      <c r="K609" s="165"/>
      <c r="L609" s="165"/>
      <c r="M609" s="165"/>
      <c r="N609" s="165"/>
      <c r="O609" s="165"/>
      <c r="P609" s="165"/>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c r="AS609" s="184"/>
      <c r="AT609" s="184"/>
      <c r="AU609" s="184"/>
      <c r="AV609" s="184"/>
      <c r="AW609" s="184"/>
      <c r="AX609" s="184"/>
      <c r="AY609" s="184"/>
      <c r="AZ609" s="184"/>
      <c r="BA609" s="184"/>
      <c r="BB609" s="184"/>
      <c r="BC609" s="184"/>
      <c r="BD609" s="184"/>
      <c r="BE609" s="184"/>
      <c r="BF609" s="184"/>
      <c r="BG609" s="184"/>
      <c r="BH609" s="184"/>
      <c r="BI609" s="184"/>
      <c r="BJ609" s="184"/>
      <c r="BK609" s="184"/>
      <c r="BL609" s="184"/>
      <c r="BM609" s="184"/>
      <c r="BN609" s="184"/>
      <c r="BO609" s="184"/>
      <c r="BP609" s="184"/>
      <c r="BQ609" s="184"/>
      <c r="BR609" s="184"/>
      <c r="BS609" s="184"/>
      <c r="BT609" s="184"/>
      <c r="BU609" s="184"/>
      <c r="BV609" s="184"/>
      <c r="BW609" s="184"/>
      <c r="BX609" s="184"/>
      <c r="BY609" s="184"/>
      <c r="BZ609" s="184"/>
      <c r="CA609" s="184"/>
      <c r="CB609" s="184"/>
      <c r="CC609" s="184"/>
      <c r="CD609" s="184"/>
      <c r="CE609" s="184"/>
      <c r="CF609" s="184"/>
      <c r="CG609" s="184"/>
      <c r="CH609" s="184"/>
      <c r="CI609" s="184"/>
      <c r="CJ609" s="184"/>
      <c r="CK609" s="184"/>
      <c r="CL609" s="184"/>
      <c r="CM609" s="184"/>
      <c r="CN609" s="184"/>
      <c r="CO609" s="184"/>
      <c r="CP609" s="184"/>
      <c r="CQ609" s="184"/>
      <c r="CR609" s="184"/>
      <c r="CS609" s="184"/>
      <c r="CT609" s="184"/>
      <c r="CU609" s="184"/>
      <c r="CV609" s="184"/>
      <c r="CW609" s="184"/>
      <c r="CX609" s="184"/>
      <c r="CY609" s="184"/>
      <c r="CZ609" s="184"/>
      <c r="DA609" s="184"/>
      <c r="DB609" s="184"/>
      <c r="DC609" s="184"/>
      <c r="DD609" s="184"/>
      <c r="DE609" s="184"/>
      <c r="DF609" s="184"/>
      <c r="DG609" s="184"/>
      <c r="DH609" s="184"/>
      <c r="DI609" s="184"/>
      <c r="DJ609" s="184"/>
      <c r="DK609" s="184"/>
      <c r="DL609" s="184"/>
      <c r="DM609" s="184"/>
      <c r="DN609" s="184"/>
      <c r="DO609" s="184"/>
      <c r="DP609" s="184"/>
      <c r="DQ609" s="184"/>
      <c r="DR609" s="184"/>
      <c r="DS609" s="184"/>
      <c r="DT609" s="184"/>
      <c r="DU609" s="184"/>
      <c r="DV609" s="184"/>
      <c r="DW609" s="184"/>
      <c r="DX609" s="184"/>
      <c r="DY609" s="184"/>
      <c r="DZ609" s="184"/>
      <c r="EA609" s="184"/>
      <c r="EB609" s="184"/>
      <c r="EC609" s="184"/>
    </row>
    <row r="610" spans="1:133" s="128" customFormat="1" ht="15">
      <c r="A610" s="160" t="s">
        <v>567</v>
      </c>
      <c r="B610" s="160"/>
      <c r="C610" s="160"/>
      <c r="D610" s="160"/>
      <c r="E610" s="160"/>
      <c r="F610" s="148">
        <v>1</v>
      </c>
      <c r="G610" s="149" t="s">
        <v>471</v>
      </c>
      <c r="H610" s="199"/>
      <c r="I610" s="199"/>
      <c r="J610" s="199"/>
      <c r="K610" s="199"/>
      <c r="L610" s="199"/>
      <c r="M610" s="199"/>
      <c r="N610" s="199"/>
      <c r="O610" s="199"/>
      <c r="P610" s="199"/>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c r="AS610" s="184"/>
      <c r="AT610" s="184"/>
      <c r="AU610" s="184"/>
      <c r="AV610" s="184"/>
      <c r="AW610" s="184"/>
      <c r="AX610" s="184"/>
      <c r="AY610" s="184"/>
      <c r="AZ610" s="184"/>
      <c r="BA610" s="184"/>
      <c r="BB610" s="184"/>
      <c r="BC610" s="184"/>
      <c r="BD610" s="184"/>
      <c r="BE610" s="184"/>
      <c r="BF610" s="184"/>
      <c r="BG610" s="184"/>
      <c r="BH610" s="184"/>
      <c r="BI610" s="184"/>
      <c r="BJ610" s="184"/>
      <c r="BK610" s="184"/>
      <c r="BL610" s="184"/>
      <c r="BM610" s="184"/>
      <c r="BN610" s="184"/>
      <c r="BO610" s="184"/>
      <c r="BP610" s="184"/>
      <c r="BQ610" s="184"/>
      <c r="BR610" s="184"/>
      <c r="BS610" s="184"/>
      <c r="BT610" s="184"/>
      <c r="BU610" s="184"/>
      <c r="BV610" s="184"/>
      <c r="BW610" s="184"/>
      <c r="BX610" s="184"/>
      <c r="BY610" s="184"/>
      <c r="BZ610" s="184"/>
      <c r="CA610" s="184"/>
      <c r="CB610" s="184"/>
      <c r="CC610" s="184"/>
      <c r="CD610" s="184"/>
      <c r="CE610" s="184"/>
      <c r="CF610" s="184"/>
      <c r="CG610" s="184"/>
      <c r="CH610" s="184"/>
      <c r="CI610" s="184"/>
      <c r="CJ610" s="184"/>
      <c r="CK610" s="184"/>
      <c r="CL610" s="184"/>
      <c r="CM610" s="184"/>
      <c r="CN610" s="184"/>
      <c r="CO610" s="184"/>
      <c r="CP610" s="184"/>
      <c r="CQ610" s="184"/>
      <c r="CR610" s="184"/>
      <c r="CS610" s="184"/>
      <c r="CT610" s="184"/>
      <c r="CU610" s="184"/>
      <c r="CV610" s="184"/>
      <c r="CW610" s="184"/>
      <c r="CX610" s="184"/>
      <c r="CY610" s="184"/>
      <c r="CZ610" s="184"/>
      <c r="DA610" s="184"/>
      <c r="DB610" s="184"/>
      <c r="DC610" s="184"/>
      <c r="DD610" s="184"/>
      <c r="DE610" s="184"/>
      <c r="DF610" s="184"/>
      <c r="DG610" s="184"/>
      <c r="DH610" s="184"/>
      <c r="DI610" s="184"/>
      <c r="DJ610" s="184"/>
      <c r="DK610" s="184"/>
      <c r="DL610" s="184"/>
      <c r="DM610" s="184"/>
      <c r="DN610" s="184"/>
      <c r="DO610" s="184"/>
      <c r="DP610" s="184"/>
      <c r="DQ610" s="184"/>
      <c r="DR610" s="184"/>
      <c r="DS610" s="184"/>
      <c r="DT610" s="184"/>
      <c r="DU610" s="184"/>
      <c r="DV610" s="184"/>
      <c r="DW610" s="184"/>
      <c r="DX610" s="184"/>
      <c r="DY610" s="184"/>
      <c r="DZ610" s="184"/>
      <c r="EA610" s="184"/>
      <c r="EB610" s="184"/>
      <c r="EC610" s="184"/>
    </row>
    <row r="611" spans="1:133" s="128" customFormat="1" ht="15">
      <c r="A611" s="160" t="s">
        <v>523</v>
      </c>
      <c r="B611" s="160"/>
      <c r="C611" s="160"/>
      <c r="D611" s="160"/>
      <c r="E611" s="160"/>
      <c r="F611" s="148">
        <v>3.7</v>
      </c>
      <c r="G611" s="149" t="s">
        <v>471</v>
      </c>
      <c r="H611" s="199"/>
      <c r="I611" s="199"/>
      <c r="J611" s="199"/>
      <c r="K611" s="199"/>
      <c r="L611" s="199"/>
      <c r="M611" s="199"/>
      <c r="N611" s="199"/>
      <c r="O611" s="199"/>
      <c r="P611" s="199"/>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c r="AS611" s="184"/>
      <c r="AT611" s="184"/>
      <c r="AU611" s="184"/>
      <c r="AV611" s="184"/>
      <c r="AW611" s="184"/>
      <c r="AX611" s="184"/>
      <c r="AY611" s="184"/>
      <c r="AZ611" s="184"/>
      <c r="BA611" s="184"/>
      <c r="BB611" s="184"/>
      <c r="BC611" s="184"/>
      <c r="BD611" s="184"/>
      <c r="BE611" s="184"/>
      <c r="BF611" s="184"/>
      <c r="BG611" s="184"/>
      <c r="BH611" s="184"/>
      <c r="BI611" s="184"/>
      <c r="BJ611" s="184"/>
      <c r="BK611" s="184"/>
      <c r="BL611" s="184"/>
      <c r="BM611" s="184"/>
      <c r="BN611" s="184"/>
      <c r="BO611" s="184"/>
      <c r="BP611" s="184"/>
      <c r="BQ611" s="184"/>
      <c r="BR611" s="184"/>
      <c r="BS611" s="184"/>
      <c r="BT611" s="184"/>
      <c r="BU611" s="184"/>
      <c r="BV611" s="184"/>
      <c r="BW611" s="184"/>
      <c r="BX611" s="184"/>
      <c r="BY611" s="184"/>
      <c r="BZ611" s="184"/>
      <c r="CA611" s="184"/>
      <c r="CB611" s="184"/>
      <c r="CC611" s="184"/>
      <c r="CD611" s="184"/>
      <c r="CE611" s="184"/>
      <c r="CF611" s="184"/>
      <c r="CG611" s="184"/>
      <c r="CH611" s="184"/>
      <c r="CI611" s="184"/>
      <c r="CJ611" s="184"/>
      <c r="CK611" s="184"/>
      <c r="CL611" s="184"/>
      <c r="CM611" s="184"/>
      <c r="CN611" s="184"/>
      <c r="CO611" s="184"/>
      <c r="CP611" s="184"/>
      <c r="CQ611" s="184"/>
      <c r="CR611" s="184"/>
      <c r="CS611" s="184"/>
      <c r="CT611" s="184"/>
      <c r="CU611" s="184"/>
      <c r="CV611" s="184"/>
      <c r="CW611" s="184"/>
      <c r="CX611" s="184"/>
      <c r="CY611" s="184"/>
      <c r="CZ611" s="184"/>
      <c r="DA611" s="184"/>
      <c r="DB611" s="184"/>
      <c r="DC611" s="184"/>
      <c r="DD611" s="184"/>
      <c r="DE611" s="184"/>
      <c r="DF611" s="184"/>
      <c r="DG611" s="184"/>
      <c r="DH611" s="184"/>
      <c r="DI611" s="184"/>
      <c r="DJ611" s="184"/>
      <c r="DK611" s="184"/>
      <c r="DL611" s="184"/>
      <c r="DM611" s="184"/>
      <c r="DN611" s="184"/>
      <c r="DO611" s="184"/>
      <c r="DP611" s="184"/>
      <c r="DQ611" s="184"/>
      <c r="DR611" s="184"/>
      <c r="DS611" s="184"/>
      <c r="DT611" s="184"/>
      <c r="DU611" s="184"/>
      <c r="DV611" s="184"/>
      <c r="DW611" s="184"/>
      <c r="DX611" s="184"/>
      <c r="DY611" s="184"/>
      <c r="DZ611" s="184"/>
      <c r="EA611" s="184"/>
      <c r="EB611" s="184"/>
      <c r="EC611" s="184"/>
    </row>
    <row r="612" spans="1:133" s="128" customFormat="1" ht="15">
      <c r="A612" s="160" t="s">
        <v>490</v>
      </c>
      <c r="B612" s="160"/>
      <c r="C612" s="160"/>
      <c r="D612" s="160"/>
      <c r="E612" s="160"/>
      <c r="F612" s="148">
        <v>0.2</v>
      </c>
      <c r="G612" s="149" t="s">
        <v>471</v>
      </c>
      <c r="H612" s="199"/>
      <c r="I612" s="199"/>
      <c r="J612" s="199"/>
      <c r="K612" s="199"/>
      <c r="L612" s="199"/>
      <c r="M612" s="199"/>
      <c r="N612" s="199"/>
      <c r="O612" s="199"/>
      <c r="P612" s="199"/>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c r="AS612" s="184"/>
      <c r="AT612" s="184"/>
      <c r="AU612" s="184"/>
      <c r="AV612" s="184"/>
      <c r="AW612" s="184"/>
      <c r="AX612" s="184"/>
      <c r="AY612" s="184"/>
      <c r="AZ612" s="184"/>
      <c r="BA612" s="184"/>
      <c r="BB612" s="184"/>
      <c r="BC612" s="184"/>
      <c r="BD612" s="184"/>
      <c r="BE612" s="184"/>
      <c r="BF612" s="184"/>
      <c r="BG612" s="184"/>
      <c r="BH612" s="184"/>
      <c r="BI612" s="184"/>
      <c r="BJ612" s="184"/>
      <c r="BK612" s="184"/>
      <c r="BL612" s="184"/>
      <c r="BM612" s="184"/>
      <c r="BN612" s="184"/>
      <c r="BO612" s="184"/>
      <c r="BP612" s="184"/>
      <c r="BQ612" s="184"/>
      <c r="BR612" s="184"/>
      <c r="BS612" s="184"/>
      <c r="BT612" s="184"/>
      <c r="BU612" s="184"/>
      <c r="BV612" s="184"/>
      <c r="BW612" s="184"/>
      <c r="BX612" s="184"/>
      <c r="BY612" s="184"/>
      <c r="BZ612" s="184"/>
      <c r="CA612" s="184"/>
      <c r="CB612" s="184"/>
      <c r="CC612" s="184"/>
      <c r="CD612" s="184"/>
      <c r="CE612" s="184"/>
      <c r="CF612" s="184"/>
      <c r="CG612" s="184"/>
      <c r="CH612" s="184"/>
      <c r="CI612" s="184"/>
      <c r="CJ612" s="184"/>
      <c r="CK612" s="184"/>
      <c r="CL612" s="184"/>
      <c r="CM612" s="184"/>
      <c r="CN612" s="184"/>
      <c r="CO612" s="184"/>
      <c r="CP612" s="184"/>
      <c r="CQ612" s="184"/>
      <c r="CR612" s="184"/>
      <c r="CS612" s="184"/>
      <c r="CT612" s="184"/>
      <c r="CU612" s="184"/>
      <c r="CV612" s="184"/>
      <c r="CW612" s="184"/>
      <c r="CX612" s="184"/>
      <c r="CY612" s="184"/>
      <c r="CZ612" s="184"/>
      <c r="DA612" s="184"/>
      <c r="DB612" s="184"/>
      <c r="DC612" s="184"/>
      <c r="DD612" s="184"/>
      <c r="DE612" s="184"/>
      <c r="DF612" s="184"/>
      <c r="DG612" s="184"/>
      <c r="DH612" s="184"/>
      <c r="DI612" s="184"/>
      <c r="DJ612" s="184"/>
      <c r="DK612" s="184"/>
      <c r="DL612" s="184"/>
      <c r="DM612" s="184"/>
      <c r="DN612" s="184"/>
      <c r="DO612" s="184"/>
      <c r="DP612" s="184"/>
      <c r="DQ612" s="184"/>
      <c r="DR612" s="184"/>
      <c r="DS612" s="184"/>
      <c r="DT612" s="184"/>
      <c r="DU612" s="184"/>
      <c r="DV612" s="184"/>
      <c r="DW612" s="184"/>
      <c r="DX612" s="184"/>
      <c r="DY612" s="184"/>
      <c r="DZ612" s="184"/>
      <c r="EA612" s="184"/>
      <c r="EB612" s="184"/>
      <c r="EC612" s="184"/>
    </row>
    <row r="613" spans="1:133" s="128" customFormat="1" ht="12.75">
      <c r="A613" s="165"/>
      <c r="B613" s="165"/>
      <c r="C613" s="165"/>
      <c r="D613" s="165"/>
      <c r="E613" s="165"/>
      <c r="F613" s="165"/>
      <c r="G613" s="165"/>
      <c r="H613" s="165"/>
      <c r="I613" s="165"/>
      <c r="J613" s="165"/>
      <c r="K613" s="165"/>
      <c r="L613" s="165"/>
      <c r="M613" s="165"/>
      <c r="N613" s="165"/>
      <c r="O613" s="165"/>
      <c r="P613" s="165"/>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c r="AS613" s="184"/>
      <c r="AT613" s="184"/>
      <c r="AU613" s="184"/>
      <c r="AV613" s="184"/>
      <c r="AW613" s="184"/>
      <c r="AX613" s="184"/>
      <c r="AY613" s="184"/>
      <c r="AZ613" s="184"/>
      <c r="BA613" s="184"/>
      <c r="BB613" s="184"/>
      <c r="BC613" s="184"/>
      <c r="BD613" s="184"/>
      <c r="BE613" s="184"/>
      <c r="BF613" s="184"/>
      <c r="BG613" s="184"/>
      <c r="BH613" s="184"/>
      <c r="BI613" s="184"/>
      <c r="BJ613" s="184"/>
      <c r="BK613" s="184"/>
      <c r="BL613" s="184"/>
      <c r="BM613" s="184"/>
      <c r="BN613" s="184"/>
      <c r="BO613" s="184"/>
      <c r="BP613" s="184"/>
      <c r="BQ613" s="184"/>
      <c r="BR613" s="184"/>
      <c r="BS613" s="184"/>
      <c r="BT613" s="184"/>
      <c r="BU613" s="184"/>
      <c r="BV613" s="184"/>
      <c r="BW613" s="184"/>
      <c r="BX613" s="184"/>
      <c r="BY613" s="184"/>
      <c r="BZ613" s="184"/>
      <c r="CA613" s="184"/>
      <c r="CB613" s="184"/>
      <c r="CC613" s="184"/>
      <c r="CD613" s="184"/>
      <c r="CE613" s="184"/>
      <c r="CF613" s="184"/>
      <c r="CG613" s="184"/>
      <c r="CH613" s="184"/>
      <c r="CI613" s="184"/>
      <c r="CJ613" s="184"/>
      <c r="CK613" s="184"/>
      <c r="CL613" s="184"/>
      <c r="CM613" s="184"/>
      <c r="CN613" s="184"/>
      <c r="CO613" s="184"/>
      <c r="CP613" s="184"/>
      <c r="CQ613" s="184"/>
      <c r="CR613" s="184"/>
      <c r="CS613" s="184"/>
      <c r="CT613" s="184"/>
      <c r="CU613" s="184"/>
      <c r="CV613" s="184"/>
      <c r="CW613" s="184"/>
      <c r="CX613" s="184"/>
      <c r="CY613" s="184"/>
      <c r="CZ613" s="184"/>
      <c r="DA613" s="184"/>
      <c r="DB613" s="184"/>
      <c r="DC613" s="184"/>
      <c r="DD613" s="184"/>
      <c r="DE613" s="184"/>
      <c r="DF613" s="184"/>
      <c r="DG613" s="184"/>
      <c r="DH613" s="184"/>
      <c r="DI613" s="184"/>
      <c r="DJ613" s="184"/>
      <c r="DK613" s="184"/>
      <c r="DL613" s="184"/>
      <c r="DM613" s="184"/>
      <c r="DN613" s="184"/>
      <c r="DO613" s="184"/>
      <c r="DP613" s="184"/>
      <c r="DQ613" s="184"/>
      <c r="DR613" s="184"/>
      <c r="DS613" s="184"/>
      <c r="DT613" s="184"/>
      <c r="DU613" s="184"/>
      <c r="DV613" s="184"/>
      <c r="DW613" s="184"/>
      <c r="DX613" s="184"/>
      <c r="DY613" s="184"/>
      <c r="DZ613" s="184"/>
      <c r="EA613" s="184"/>
      <c r="EB613" s="184"/>
      <c r="EC613" s="184"/>
    </row>
    <row r="614" spans="1:133" s="128" customFormat="1" ht="15">
      <c r="A614" s="206" t="s">
        <v>515</v>
      </c>
      <c r="B614" s="206"/>
      <c r="C614" s="206"/>
      <c r="D614" s="206"/>
      <c r="E614" s="206"/>
      <c r="F614" s="207">
        <f>F612*F611*F610</f>
        <v>0.74</v>
      </c>
      <c r="G614" s="208" t="s">
        <v>474</v>
      </c>
      <c r="H614" s="199"/>
      <c r="I614" s="199"/>
      <c r="J614" s="199"/>
      <c r="K614" s="199"/>
      <c r="L614" s="199"/>
      <c r="M614" s="199"/>
      <c r="N614" s="199"/>
      <c r="O614" s="199"/>
      <c r="P614" s="199"/>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c r="AS614" s="184"/>
      <c r="AT614" s="184"/>
      <c r="AU614" s="184"/>
      <c r="AV614" s="184"/>
      <c r="AW614" s="184"/>
      <c r="AX614" s="184"/>
      <c r="AY614" s="184"/>
      <c r="AZ614" s="184"/>
      <c r="BA614" s="184"/>
      <c r="BB614" s="184"/>
      <c r="BC614" s="184"/>
      <c r="BD614" s="184"/>
      <c r="BE614" s="184"/>
      <c r="BF614" s="184"/>
      <c r="BG614" s="184"/>
      <c r="BH614" s="184"/>
      <c r="BI614" s="184"/>
      <c r="BJ614" s="184"/>
      <c r="BK614" s="184"/>
      <c r="BL614" s="184"/>
      <c r="BM614" s="184"/>
      <c r="BN614" s="184"/>
      <c r="BO614" s="184"/>
      <c r="BP614" s="184"/>
      <c r="BQ614" s="184"/>
      <c r="BR614" s="184"/>
      <c r="BS614" s="184"/>
      <c r="BT614" s="184"/>
      <c r="BU614" s="184"/>
      <c r="BV614" s="184"/>
      <c r="BW614" s="184"/>
      <c r="BX614" s="184"/>
      <c r="BY614" s="184"/>
      <c r="BZ614" s="184"/>
      <c r="CA614" s="184"/>
      <c r="CB614" s="184"/>
      <c r="CC614" s="184"/>
      <c r="CD614" s="184"/>
      <c r="CE614" s="184"/>
      <c r="CF614" s="184"/>
      <c r="CG614" s="184"/>
      <c r="CH614" s="184"/>
      <c r="CI614" s="184"/>
      <c r="CJ614" s="184"/>
      <c r="CK614" s="184"/>
      <c r="CL614" s="184"/>
      <c r="CM614" s="184"/>
      <c r="CN614" s="184"/>
      <c r="CO614" s="184"/>
      <c r="CP614" s="184"/>
      <c r="CQ614" s="184"/>
      <c r="CR614" s="184"/>
      <c r="CS614" s="184"/>
      <c r="CT614" s="184"/>
      <c r="CU614" s="184"/>
      <c r="CV614" s="184"/>
      <c r="CW614" s="184"/>
      <c r="CX614" s="184"/>
      <c r="CY614" s="184"/>
      <c r="CZ614" s="184"/>
      <c r="DA614" s="184"/>
      <c r="DB614" s="184"/>
      <c r="DC614" s="184"/>
      <c r="DD614" s="184"/>
      <c r="DE614" s="184"/>
      <c r="DF614" s="184"/>
      <c r="DG614" s="184"/>
      <c r="DH614" s="184"/>
      <c r="DI614" s="184"/>
      <c r="DJ614" s="184"/>
      <c r="DK614" s="184"/>
      <c r="DL614" s="184"/>
      <c r="DM614" s="184"/>
      <c r="DN614" s="184"/>
      <c r="DO614" s="184"/>
      <c r="DP614" s="184"/>
      <c r="DQ614" s="184"/>
      <c r="DR614" s="184"/>
      <c r="DS614" s="184"/>
      <c r="DT614" s="184"/>
      <c r="DU614" s="184"/>
      <c r="DV614" s="184"/>
      <c r="DW614" s="184"/>
      <c r="DX614" s="184"/>
      <c r="DY614" s="184"/>
      <c r="DZ614" s="184"/>
      <c r="EA614" s="184"/>
      <c r="EB614" s="184"/>
      <c r="EC614" s="184"/>
    </row>
    <row r="615" spans="1:133" s="128" customFormat="1" ht="15">
      <c r="A615" s="160" t="s">
        <v>567</v>
      </c>
      <c r="B615" s="160"/>
      <c r="C615" s="160"/>
      <c r="D615" s="160"/>
      <c r="E615" s="160"/>
      <c r="F615" s="148">
        <v>1</v>
      </c>
      <c r="G615" s="149" t="s">
        <v>471</v>
      </c>
      <c r="H615" s="199"/>
      <c r="I615" s="199"/>
      <c r="J615" s="199"/>
      <c r="K615" s="199"/>
      <c r="L615" s="199"/>
      <c r="M615" s="199"/>
      <c r="N615" s="199"/>
      <c r="O615" s="199"/>
      <c r="P615" s="199"/>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c r="AS615" s="184"/>
      <c r="AT615" s="184"/>
      <c r="AU615" s="184"/>
      <c r="AV615" s="184"/>
      <c r="AW615" s="184"/>
      <c r="AX615" s="184"/>
      <c r="AY615" s="184"/>
      <c r="AZ615" s="184"/>
      <c r="BA615" s="184"/>
      <c r="BB615" s="184"/>
      <c r="BC615" s="184"/>
      <c r="BD615" s="184"/>
      <c r="BE615" s="184"/>
      <c r="BF615" s="184"/>
      <c r="BG615" s="184"/>
      <c r="BH615" s="184"/>
      <c r="BI615" s="184"/>
      <c r="BJ615" s="184"/>
      <c r="BK615" s="184"/>
      <c r="BL615" s="184"/>
      <c r="BM615" s="184"/>
      <c r="BN615" s="184"/>
      <c r="BO615" s="184"/>
      <c r="BP615" s="184"/>
      <c r="BQ615" s="184"/>
      <c r="BR615" s="184"/>
      <c r="BS615" s="184"/>
      <c r="BT615" s="184"/>
      <c r="BU615" s="184"/>
      <c r="BV615" s="184"/>
      <c r="BW615" s="184"/>
      <c r="BX615" s="184"/>
      <c r="BY615" s="184"/>
      <c r="BZ615" s="184"/>
      <c r="CA615" s="184"/>
      <c r="CB615" s="184"/>
      <c r="CC615" s="184"/>
      <c r="CD615" s="184"/>
      <c r="CE615" s="184"/>
      <c r="CF615" s="184"/>
      <c r="CG615" s="184"/>
      <c r="CH615" s="184"/>
      <c r="CI615" s="184"/>
      <c r="CJ615" s="184"/>
      <c r="CK615" s="184"/>
      <c r="CL615" s="184"/>
      <c r="CM615" s="184"/>
      <c r="CN615" s="184"/>
      <c r="CO615" s="184"/>
      <c r="CP615" s="184"/>
      <c r="CQ615" s="184"/>
      <c r="CR615" s="184"/>
      <c r="CS615" s="184"/>
      <c r="CT615" s="184"/>
      <c r="CU615" s="184"/>
      <c r="CV615" s="184"/>
      <c r="CW615" s="184"/>
      <c r="CX615" s="184"/>
      <c r="CY615" s="184"/>
      <c r="CZ615" s="184"/>
      <c r="DA615" s="184"/>
      <c r="DB615" s="184"/>
      <c r="DC615" s="184"/>
      <c r="DD615" s="184"/>
      <c r="DE615" s="184"/>
      <c r="DF615" s="184"/>
      <c r="DG615" s="184"/>
      <c r="DH615" s="184"/>
      <c r="DI615" s="184"/>
      <c r="DJ615" s="184"/>
      <c r="DK615" s="184"/>
      <c r="DL615" s="184"/>
      <c r="DM615" s="184"/>
      <c r="DN615" s="184"/>
      <c r="DO615" s="184"/>
      <c r="DP615" s="184"/>
      <c r="DQ615" s="184"/>
      <c r="DR615" s="184"/>
      <c r="DS615" s="184"/>
      <c r="DT615" s="184"/>
      <c r="DU615" s="184"/>
      <c r="DV615" s="184"/>
      <c r="DW615" s="184"/>
      <c r="DX615" s="184"/>
      <c r="DY615" s="184"/>
      <c r="DZ615" s="184"/>
      <c r="EA615" s="184"/>
      <c r="EB615" s="184"/>
      <c r="EC615" s="184"/>
    </row>
    <row r="616" spans="1:133" s="128" customFormat="1" ht="15">
      <c r="A616" s="160" t="s">
        <v>523</v>
      </c>
      <c r="B616" s="160"/>
      <c r="C616" s="160"/>
      <c r="D616" s="160"/>
      <c r="E616" s="160"/>
      <c r="F616" s="148">
        <v>2.9</v>
      </c>
      <c r="G616" s="149" t="s">
        <v>471</v>
      </c>
      <c r="H616" s="199"/>
      <c r="I616" s="199"/>
      <c r="J616" s="199"/>
      <c r="K616" s="199"/>
      <c r="L616" s="199"/>
      <c r="M616" s="199"/>
      <c r="N616" s="199"/>
      <c r="O616" s="199"/>
      <c r="P616" s="199"/>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c r="AS616" s="184"/>
      <c r="AT616" s="184"/>
      <c r="AU616" s="184"/>
      <c r="AV616" s="184"/>
      <c r="AW616" s="184"/>
      <c r="AX616" s="184"/>
      <c r="AY616" s="184"/>
      <c r="AZ616" s="184"/>
      <c r="BA616" s="184"/>
      <c r="BB616" s="184"/>
      <c r="BC616" s="184"/>
      <c r="BD616" s="184"/>
      <c r="BE616" s="184"/>
      <c r="BF616" s="184"/>
      <c r="BG616" s="184"/>
      <c r="BH616" s="184"/>
      <c r="BI616" s="184"/>
      <c r="BJ616" s="184"/>
      <c r="BK616" s="184"/>
      <c r="BL616" s="184"/>
      <c r="BM616" s="184"/>
      <c r="BN616" s="184"/>
      <c r="BO616" s="184"/>
      <c r="BP616" s="184"/>
      <c r="BQ616" s="184"/>
      <c r="BR616" s="184"/>
      <c r="BS616" s="184"/>
      <c r="BT616" s="184"/>
      <c r="BU616" s="184"/>
      <c r="BV616" s="184"/>
      <c r="BW616" s="184"/>
      <c r="BX616" s="184"/>
      <c r="BY616" s="184"/>
      <c r="BZ616" s="184"/>
      <c r="CA616" s="184"/>
      <c r="CB616" s="184"/>
      <c r="CC616" s="184"/>
      <c r="CD616" s="184"/>
      <c r="CE616" s="184"/>
      <c r="CF616" s="184"/>
      <c r="CG616" s="184"/>
      <c r="CH616" s="184"/>
      <c r="CI616" s="184"/>
      <c r="CJ616" s="184"/>
      <c r="CK616" s="184"/>
      <c r="CL616" s="184"/>
      <c r="CM616" s="184"/>
      <c r="CN616" s="184"/>
      <c r="CO616" s="184"/>
      <c r="CP616" s="184"/>
      <c r="CQ616" s="184"/>
      <c r="CR616" s="184"/>
      <c r="CS616" s="184"/>
      <c r="CT616" s="184"/>
      <c r="CU616" s="184"/>
      <c r="CV616" s="184"/>
      <c r="CW616" s="184"/>
      <c r="CX616" s="184"/>
      <c r="CY616" s="184"/>
      <c r="CZ616" s="184"/>
      <c r="DA616" s="184"/>
      <c r="DB616" s="184"/>
      <c r="DC616" s="184"/>
      <c r="DD616" s="184"/>
      <c r="DE616" s="184"/>
      <c r="DF616" s="184"/>
      <c r="DG616" s="184"/>
      <c r="DH616" s="184"/>
      <c r="DI616" s="184"/>
      <c r="DJ616" s="184"/>
      <c r="DK616" s="184"/>
      <c r="DL616" s="184"/>
      <c r="DM616" s="184"/>
      <c r="DN616" s="184"/>
      <c r="DO616" s="184"/>
      <c r="DP616" s="184"/>
      <c r="DQ616" s="184"/>
      <c r="DR616" s="184"/>
      <c r="DS616" s="184"/>
      <c r="DT616" s="184"/>
      <c r="DU616" s="184"/>
      <c r="DV616" s="184"/>
      <c r="DW616" s="184"/>
      <c r="DX616" s="184"/>
      <c r="DY616" s="184"/>
      <c r="DZ616" s="184"/>
      <c r="EA616" s="184"/>
      <c r="EB616" s="184"/>
      <c r="EC616" s="184"/>
    </row>
    <row r="617" spans="1:133" s="128" customFormat="1" ht="15">
      <c r="A617" s="160" t="s">
        <v>490</v>
      </c>
      <c r="B617" s="160"/>
      <c r="C617" s="160"/>
      <c r="D617" s="160"/>
      <c r="E617" s="160"/>
      <c r="F617" s="148">
        <v>0.2</v>
      </c>
      <c r="G617" s="149" t="s">
        <v>471</v>
      </c>
      <c r="H617" s="199"/>
      <c r="I617" s="199"/>
      <c r="J617" s="199"/>
      <c r="K617" s="199"/>
      <c r="L617" s="199"/>
      <c r="M617" s="199"/>
      <c r="N617" s="199"/>
      <c r="O617" s="199"/>
      <c r="P617" s="199"/>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c r="AS617" s="184"/>
      <c r="AT617" s="184"/>
      <c r="AU617" s="184"/>
      <c r="AV617" s="184"/>
      <c r="AW617" s="184"/>
      <c r="AX617" s="184"/>
      <c r="AY617" s="184"/>
      <c r="AZ617" s="184"/>
      <c r="BA617" s="184"/>
      <c r="BB617" s="184"/>
      <c r="BC617" s="184"/>
      <c r="BD617" s="184"/>
      <c r="BE617" s="184"/>
      <c r="BF617" s="184"/>
      <c r="BG617" s="184"/>
      <c r="BH617" s="184"/>
      <c r="BI617" s="184"/>
      <c r="BJ617" s="184"/>
      <c r="BK617" s="184"/>
      <c r="BL617" s="184"/>
      <c r="BM617" s="184"/>
      <c r="BN617" s="184"/>
      <c r="BO617" s="184"/>
      <c r="BP617" s="184"/>
      <c r="BQ617" s="184"/>
      <c r="BR617" s="184"/>
      <c r="BS617" s="184"/>
      <c r="BT617" s="184"/>
      <c r="BU617" s="184"/>
      <c r="BV617" s="184"/>
      <c r="BW617" s="184"/>
      <c r="BX617" s="184"/>
      <c r="BY617" s="184"/>
      <c r="BZ617" s="184"/>
      <c r="CA617" s="184"/>
      <c r="CB617" s="184"/>
      <c r="CC617" s="184"/>
      <c r="CD617" s="184"/>
      <c r="CE617" s="184"/>
      <c r="CF617" s="184"/>
      <c r="CG617" s="184"/>
      <c r="CH617" s="184"/>
      <c r="CI617" s="184"/>
      <c r="CJ617" s="184"/>
      <c r="CK617" s="184"/>
      <c r="CL617" s="184"/>
      <c r="CM617" s="184"/>
      <c r="CN617" s="184"/>
      <c r="CO617" s="184"/>
      <c r="CP617" s="184"/>
      <c r="CQ617" s="184"/>
      <c r="CR617" s="184"/>
      <c r="CS617" s="184"/>
      <c r="CT617" s="184"/>
      <c r="CU617" s="184"/>
      <c r="CV617" s="184"/>
      <c r="CW617" s="184"/>
      <c r="CX617" s="184"/>
      <c r="CY617" s="184"/>
      <c r="CZ617" s="184"/>
      <c r="DA617" s="184"/>
      <c r="DB617" s="184"/>
      <c r="DC617" s="184"/>
      <c r="DD617" s="184"/>
      <c r="DE617" s="184"/>
      <c r="DF617" s="184"/>
      <c r="DG617" s="184"/>
      <c r="DH617" s="184"/>
      <c r="DI617" s="184"/>
      <c r="DJ617" s="184"/>
      <c r="DK617" s="184"/>
      <c r="DL617" s="184"/>
      <c r="DM617" s="184"/>
      <c r="DN617" s="184"/>
      <c r="DO617" s="184"/>
      <c r="DP617" s="184"/>
      <c r="DQ617" s="184"/>
      <c r="DR617" s="184"/>
      <c r="DS617" s="184"/>
      <c r="DT617" s="184"/>
      <c r="DU617" s="184"/>
      <c r="DV617" s="184"/>
      <c r="DW617" s="184"/>
      <c r="DX617" s="184"/>
      <c r="DY617" s="184"/>
      <c r="DZ617" s="184"/>
      <c r="EA617" s="184"/>
      <c r="EB617" s="184"/>
      <c r="EC617" s="184"/>
    </row>
    <row r="618" spans="1:133" s="128" customFormat="1" ht="12.75">
      <c r="A618" s="165"/>
      <c r="B618" s="165"/>
      <c r="C618" s="165"/>
      <c r="D618" s="165"/>
      <c r="E618" s="165"/>
      <c r="F618" s="165"/>
      <c r="G618" s="165"/>
      <c r="H618" s="165"/>
      <c r="I618" s="165"/>
      <c r="J618" s="165"/>
      <c r="K618" s="165"/>
      <c r="L618" s="165"/>
      <c r="M618" s="165"/>
      <c r="N618" s="165"/>
      <c r="O618" s="165"/>
      <c r="P618" s="165"/>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c r="AS618" s="184"/>
      <c r="AT618" s="184"/>
      <c r="AU618" s="184"/>
      <c r="AV618" s="184"/>
      <c r="AW618" s="184"/>
      <c r="AX618" s="184"/>
      <c r="AY618" s="184"/>
      <c r="AZ618" s="184"/>
      <c r="BA618" s="184"/>
      <c r="BB618" s="184"/>
      <c r="BC618" s="184"/>
      <c r="BD618" s="184"/>
      <c r="BE618" s="184"/>
      <c r="BF618" s="184"/>
      <c r="BG618" s="184"/>
      <c r="BH618" s="184"/>
      <c r="BI618" s="184"/>
      <c r="BJ618" s="184"/>
      <c r="BK618" s="184"/>
      <c r="BL618" s="184"/>
      <c r="BM618" s="184"/>
      <c r="BN618" s="184"/>
      <c r="BO618" s="184"/>
      <c r="BP618" s="184"/>
      <c r="BQ618" s="184"/>
      <c r="BR618" s="184"/>
      <c r="BS618" s="184"/>
      <c r="BT618" s="184"/>
      <c r="BU618" s="184"/>
      <c r="BV618" s="184"/>
      <c r="BW618" s="184"/>
      <c r="BX618" s="184"/>
      <c r="BY618" s="184"/>
      <c r="BZ618" s="184"/>
      <c r="CA618" s="184"/>
      <c r="CB618" s="184"/>
      <c r="CC618" s="184"/>
      <c r="CD618" s="184"/>
      <c r="CE618" s="184"/>
      <c r="CF618" s="184"/>
      <c r="CG618" s="184"/>
      <c r="CH618" s="184"/>
      <c r="CI618" s="184"/>
      <c r="CJ618" s="184"/>
      <c r="CK618" s="184"/>
      <c r="CL618" s="184"/>
      <c r="CM618" s="184"/>
      <c r="CN618" s="184"/>
      <c r="CO618" s="184"/>
      <c r="CP618" s="184"/>
      <c r="CQ618" s="184"/>
      <c r="CR618" s="184"/>
      <c r="CS618" s="184"/>
      <c r="CT618" s="184"/>
      <c r="CU618" s="184"/>
      <c r="CV618" s="184"/>
      <c r="CW618" s="184"/>
      <c r="CX618" s="184"/>
      <c r="CY618" s="184"/>
      <c r="CZ618" s="184"/>
      <c r="DA618" s="184"/>
      <c r="DB618" s="184"/>
      <c r="DC618" s="184"/>
      <c r="DD618" s="184"/>
      <c r="DE618" s="184"/>
      <c r="DF618" s="184"/>
      <c r="DG618" s="184"/>
      <c r="DH618" s="184"/>
      <c r="DI618" s="184"/>
      <c r="DJ618" s="184"/>
      <c r="DK618" s="184"/>
      <c r="DL618" s="184"/>
      <c r="DM618" s="184"/>
      <c r="DN618" s="184"/>
      <c r="DO618" s="184"/>
      <c r="DP618" s="184"/>
      <c r="DQ618" s="184"/>
      <c r="DR618" s="184"/>
      <c r="DS618" s="184"/>
      <c r="DT618" s="184"/>
      <c r="DU618" s="184"/>
      <c r="DV618" s="184"/>
      <c r="DW618" s="184"/>
      <c r="DX618" s="184"/>
      <c r="DY618" s="184"/>
      <c r="DZ618" s="184"/>
      <c r="EA618" s="184"/>
      <c r="EB618" s="184"/>
      <c r="EC618" s="184"/>
    </row>
    <row r="619" spans="1:133" s="128" customFormat="1" ht="15">
      <c r="A619" s="206" t="s">
        <v>515</v>
      </c>
      <c r="B619" s="206"/>
      <c r="C619" s="206"/>
      <c r="D619" s="206"/>
      <c r="E619" s="206"/>
      <c r="F619" s="207">
        <f>F617*F616*F615</f>
        <v>0.58</v>
      </c>
      <c r="G619" s="208" t="s">
        <v>474</v>
      </c>
      <c r="H619" s="199"/>
      <c r="I619" s="199"/>
      <c r="J619" s="199"/>
      <c r="K619" s="199"/>
      <c r="L619" s="199"/>
      <c r="M619" s="199"/>
      <c r="N619" s="199"/>
      <c r="O619" s="199"/>
      <c r="P619" s="199"/>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c r="AS619" s="184"/>
      <c r="AT619" s="184"/>
      <c r="AU619" s="184"/>
      <c r="AV619" s="184"/>
      <c r="AW619" s="184"/>
      <c r="AX619" s="184"/>
      <c r="AY619" s="184"/>
      <c r="AZ619" s="184"/>
      <c r="BA619" s="184"/>
      <c r="BB619" s="184"/>
      <c r="BC619" s="184"/>
      <c r="BD619" s="184"/>
      <c r="BE619" s="184"/>
      <c r="BF619" s="184"/>
      <c r="BG619" s="184"/>
      <c r="BH619" s="184"/>
      <c r="BI619" s="184"/>
      <c r="BJ619" s="184"/>
      <c r="BK619" s="184"/>
      <c r="BL619" s="184"/>
      <c r="BM619" s="184"/>
      <c r="BN619" s="184"/>
      <c r="BO619" s="184"/>
      <c r="BP619" s="184"/>
      <c r="BQ619" s="184"/>
      <c r="BR619" s="184"/>
      <c r="BS619" s="184"/>
      <c r="BT619" s="184"/>
      <c r="BU619" s="184"/>
      <c r="BV619" s="184"/>
      <c r="BW619" s="184"/>
      <c r="BX619" s="184"/>
      <c r="BY619" s="184"/>
      <c r="BZ619" s="184"/>
      <c r="CA619" s="184"/>
      <c r="CB619" s="184"/>
      <c r="CC619" s="184"/>
      <c r="CD619" s="184"/>
      <c r="CE619" s="184"/>
      <c r="CF619" s="184"/>
      <c r="CG619" s="184"/>
      <c r="CH619" s="184"/>
      <c r="CI619" s="184"/>
      <c r="CJ619" s="184"/>
      <c r="CK619" s="184"/>
      <c r="CL619" s="184"/>
      <c r="CM619" s="184"/>
      <c r="CN619" s="184"/>
      <c r="CO619" s="184"/>
      <c r="CP619" s="184"/>
      <c r="CQ619" s="184"/>
      <c r="CR619" s="184"/>
      <c r="CS619" s="184"/>
      <c r="CT619" s="184"/>
      <c r="CU619" s="184"/>
      <c r="CV619" s="184"/>
      <c r="CW619" s="184"/>
      <c r="CX619" s="184"/>
      <c r="CY619" s="184"/>
      <c r="CZ619" s="184"/>
      <c r="DA619" s="184"/>
      <c r="DB619" s="184"/>
      <c r="DC619" s="184"/>
      <c r="DD619" s="184"/>
      <c r="DE619" s="184"/>
      <c r="DF619" s="184"/>
      <c r="DG619" s="184"/>
      <c r="DH619" s="184"/>
      <c r="DI619" s="184"/>
      <c r="DJ619" s="184"/>
      <c r="DK619" s="184"/>
      <c r="DL619" s="184"/>
      <c r="DM619" s="184"/>
      <c r="DN619" s="184"/>
      <c r="DO619" s="184"/>
      <c r="DP619" s="184"/>
      <c r="DQ619" s="184"/>
      <c r="DR619" s="184"/>
      <c r="DS619" s="184"/>
      <c r="DT619" s="184"/>
      <c r="DU619" s="184"/>
      <c r="DV619" s="184"/>
      <c r="DW619" s="184"/>
      <c r="DX619" s="184"/>
      <c r="DY619" s="184"/>
      <c r="DZ619" s="184"/>
      <c r="EA619" s="184"/>
      <c r="EB619" s="184"/>
      <c r="EC619" s="184"/>
    </row>
    <row r="620" spans="1:133" s="128" customFormat="1" ht="12.75">
      <c r="A620" s="218" t="s">
        <v>568</v>
      </c>
      <c r="B620" s="218"/>
      <c r="C620" s="218"/>
      <c r="D620" s="218"/>
      <c r="E620" s="218"/>
      <c r="F620" s="218"/>
      <c r="G620" s="218"/>
      <c r="H620" s="218"/>
      <c r="I620" s="218"/>
      <c r="J620" s="218"/>
      <c r="K620" s="218"/>
      <c r="L620" s="218"/>
      <c r="M620" s="218"/>
      <c r="N620" s="218"/>
      <c r="O620" s="218"/>
      <c r="P620" s="218"/>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c r="AS620" s="184"/>
      <c r="AT620" s="184"/>
      <c r="AU620" s="184"/>
      <c r="AV620" s="184"/>
      <c r="AW620" s="184"/>
      <c r="AX620" s="184"/>
      <c r="AY620" s="184"/>
      <c r="AZ620" s="184"/>
      <c r="BA620" s="184"/>
      <c r="BB620" s="184"/>
      <c r="BC620" s="184"/>
      <c r="BD620" s="184"/>
      <c r="BE620" s="184"/>
      <c r="BF620" s="184"/>
      <c r="BG620" s="184"/>
      <c r="BH620" s="184"/>
      <c r="BI620" s="184"/>
      <c r="BJ620" s="184"/>
      <c r="BK620" s="184"/>
      <c r="BL620" s="184"/>
      <c r="BM620" s="184"/>
      <c r="BN620" s="184"/>
      <c r="BO620" s="184"/>
      <c r="BP620" s="184"/>
      <c r="BQ620" s="184"/>
      <c r="BR620" s="184"/>
      <c r="BS620" s="184"/>
      <c r="BT620" s="184"/>
      <c r="BU620" s="184"/>
      <c r="BV620" s="184"/>
      <c r="BW620" s="184"/>
      <c r="BX620" s="184"/>
      <c r="BY620" s="184"/>
      <c r="BZ620" s="184"/>
      <c r="CA620" s="184"/>
      <c r="CB620" s="184"/>
      <c r="CC620" s="184"/>
      <c r="CD620" s="184"/>
      <c r="CE620" s="184"/>
      <c r="CF620" s="184"/>
      <c r="CG620" s="184"/>
      <c r="CH620" s="184"/>
      <c r="CI620" s="184"/>
      <c r="CJ620" s="184"/>
      <c r="CK620" s="184"/>
      <c r="CL620" s="184"/>
      <c r="CM620" s="184"/>
      <c r="CN620" s="184"/>
      <c r="CO620" s="184"/>
      <c r="CP620" s="184"/>
      <c r="CQ620" s="184"/>
      <c r="CR620" s="184"/>
      <c r="CS620" s="184"/>
      <c r="CT620" s="184"/>
      <c r="CU620" s="184"/>
      <c r="CV620" s="184"/>
      <c r="CW620" s="184"/>
      <c r="CX620" s="184"/>
      <c r="CY620" s="184"/>
      <c r="CZ620" s="184"/>
      <c r="DA620" s="184"/>
      <c r="DB620" s="184"/>
      <c r="DC620" s="184"/>
      <c r="DD620" s="184"/>
      <c r="DE620" s="184"/>
      <c r="DF620" s="184"/>
      <c r="DG620" s="184"/>
      <c r="DH620" s="184"/>
      <c r="DI620" s="184"/>
      <c r="DJ620" s="184"/>
      <c r="DK620" s="184"/>
      <c r="DL620" s="184"/>
      <c r="DM620" s="184"/>
      <c r="DN620" s="184"/>
      <c r="DO620" s="184"/>
      <c r="DP620" s="184"/>
      <c r="DQ620" s="184"/>
      <c r="DR620" s="184"/>
      <c r="DS620" s="184"/>
      <c r="DT620" s="184"/>
      <c r="DU620" s="184"/>
      <c r="DV620" s="184"/>
      <c r="DW620" s="184"/>
      <c r="DX620" s="184"/>
      <c r="DY620" s="184"/>
      <c r="DZ620" s="184"/>
      <c r="EA620" s="184"/>
      <c r="EB620" s="184"/>
      <c r="EC620" s="184"/>
    </row>
    <row r="621" spans="1:133" s="128" customFormat="1" ht="15">
      <c r="A621" s="160" t="s">
        <v>470</v>
      </c>
      <c r="B621" s="160"/>
      <c r="C621" s="160"/>
      <c r="D621" s="160"/>
      <c r="E621" s="160"/>
      <c r="F621" s="148">
        <v>1</v>
      </c>
      <c r="G621" s="149" t="s">
        <v>471</v>
      </c>
      <c r="H621" s="199"/>
      <c r="I621" s="199"/>
      <c r="J621" s="199"/>
      <c r="K621" s="199"/>
      <c r="L621" s="199"/>
      <c r="M621" s="199"/>
      <c r="N621" s="199"/>
      <c r="O621" s="199"/>
      <c r="P621" s="199"/>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c r="AS621" s="184"/>
      <c r="AT621" s="184"/>
      <c r="AU621" s="184"/>
      <c r="AV621" s="184"/>
      <c r="AW621" s="184"/>
      <c r="AX621" s="184"/>
      <c r="AY621" s="184"/>
      <c r="AZ621" s="184"/>
      <c r="BA621" s="184"/>
      <c r="BB621" s="184"/>
      <c r="BC621" s="184"/>
      <c r="BD621" s="184"/>
      <c r="BE621" s="184"/>
      <c r="BF621" s="184"/>
      <c r="BG621" s="184"/>
      <c r="BH621" s="184"/>
      <c r="BI621" s="184"/>
      <c r="BJ621" s="184"/>
      <c r="BK621" s="184"/>
      <c r="BL621" s="184"/>
      <c r="BM621" s="184"/>
      <c r="BN621" s="184"/>
      <c r="BO621" s="184"/>
      <c r="BP621" s="184"/>
      <c r="BQ621" s="184"/>
      <c r="BR621" s="184"/>
      <c r="BS621" s="184"/>
      <c r="BT621" s="184"/>
      <c r="BU621" s="184"/>
      <c r="BV621" s="184"/>
      <c r="BW621" s="184"/>
      <c r="BX621" s="184"/>
      <c r="BY621" s="184"/>
      <c r="BZ621" s="184"/>
      <c r="CA621" s="184"/>
      <c r="CB621" s="184"/>
      <c r="CC621" s="184"/>
      <c r="CD621" s="184"/>
      <c r="CE621" s="184"/>
      <c r="CF621" s="184"/>
      <c r="CG621" s="184"/>
      <c r="CH621" s="184"/>
      <c r="CI621" s="184"/>
      <c r="CJ621" s="184"/>
      <c r="CK621" s="184"/>
      <c r="CL621" s="184"/>
      <c r="CM621" s="184"/>
      <c r="CN621" s="184"/>
      <c r="CO621" s="184"/>
      <c r="CP621" s="184"/>
      <c r="CQ621" s="184"/>
      <c r="CR621" s="184"/>
      <c r="CS621" s="184"/>
      <c r="CT621" s="184"/>
      <c r="CU621" s="184"/>
      <c r="CV621" s="184"/>
      <c r="CW621" s="184"/>
      <c r="CX621" s="184"/>
      <c r="CY621" s="184"/>
      <c r="CZ621" s="184"/>
      <c r="DA621" s="184"/>
      <c r="DB621" s="184"/>
      <c r="DC621" s="184"/>
      <c r="DD621" s="184"/>
      <c r="DE621" s="184"/>
      <c r="DF621" s="184"/>
      <c r="DG621" s="184"/>
      <c r="DH621" s="184"/>
      <c r="DI621" s="184"/>
      <c r="DJ621" s="184"/>
      <c r="DK621" s="184"/>
      <c r="DL621" s="184"/>
      <c r="DM621" s="184"/>
      <c r="DN621" s="184"/>
      <c r="DO621" s="184"/>
      <c r="DP621" s="184"/>
      <c r="DQ621" s="184"/>
      <c r="DR621" s="184"/>
      <c r="DS621" s="184"/>
      <c r="DT621" s="184"/>
      <c r="DU621" s="184"/>
      <c r="DV621" s="184"/>
      <c r="DW621" s="184"/>
      <c r="DX621" s="184"/>
      <c r="DY621" s="184"/>
      <c r="DZ621" s="184"/>
      <c r="EA621" s="184"/>
      <c r="EB621" s="184"/>
      <c r="EC621" s="184"/>
    </row>
    <row r="622" spans="1:133" s="128" customFormat="1" ht="15">
      <c r="A622" s="160" t="s">
        <v>523</v>
      </c>
      <c r="B622" s="160"/>
      <c r="C622" s="160"/>
      <c r="D622" s="160"/>
      <c r="E622" s="160"/>
      <c r="F622" s="148">
        <v>1</v>
      </c>
      <c r="G622" s="149" t="s">
        <v>471</v>
      </c>
      <c r="H622" s="199"/>
      <c r="I622" s="199"/>
      <c r="J622" s="199"/>
      <c r="K622" s="199"/>
      <c r="L622" s="199"/>
      <c r="M622" s="199"/>
      <c r="N622" s="199"/>
      <c r="O622" s="199"/>
      <c r="P622" s="199"/>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c r="AS622" s="184"/>
      <c r="AT622" s="184"/>
      <c r="AU622" s="184"/>
      <c r="AV622" s="184"/>
      <c r="AW622" s="184"/>
      <c r="AX622" s="184"/>
      <c r="AY622" s="184"/>
      <c r="AZ622" s="184"/>
      <c r="BA622" s="184"/>
      <c r="BB622" s="184"/>
      <c r="BC622" s="184"/>
      <c r="BD622" s="184"/>
      <c r="BE622" s="184"/>
      <c r="BF622" s="184"/>
      <c r="BG622" s="184"/>
      <c r="BH622" s="184"/>
      <c r="BI622" s="184"/>
      <c r="BJ622" s="184"/>
      <c r="BK622" s="184"/>
      <c r="BL622" s="184"/>
      <c r="BM622" s="184"/>
      <c r="BN622" s="184"/>
      <c r="BO622" s="184"/>
      <c r="BP622" s="184"/>
      <c r="BQ622" s="184"/>
      <c r="BR622" s="184"/>
      <c r="BS622" s="184"/>
      <c r="BT622" s="184"/>
      <c r="BU622" s="184"/>
      <c r="BV622" s="184"/>
      <c r="BW622" s="184"/>
      <c r="BX622" s="184"/>
      <c r="BY622" s="184"/>
      <c r="BZ622" s="184"/>
      <c r="CA622" s="184"/>
      <c r="CB622" s="184"/>
      <c r="CC622" s="184"/>
      <c r="CD622" s="184"/>
      <c r="CE622" s="184"/>
      <c r="CF622" s="184"/>
      <c r="CG622" s="184"/>
      <c r="CH622" s="184"/>
      <c r="CI622" s="184"/>
      <c r="CJ622" s="184"/>
      <c r="CK622" s="184"/>
      <c r="CL622" s="184"/>
      <c r="CM622" s="184"/>
      <c r="CN622" s="184"/>
      <c r="CO622" s="184"/>
      <c r="CP622" s="184"/>
      <c r="CQ622" s="184"/>
      <c r="CR622" s="184"/>
      <c r="CS622" s="184"/>
      <c r="CT622" s="184"/>
      <c r="CU622" s="184"/>
      <c r="CV622" s="184"/>
      <c r="CW622" s="184"/>
      <c r="CX622" s="184"/>
      <c r="CY622" s="184"/>
      <c r="CZ622" s="184"/>
      <c r="DA622" s="184"/>
      <c r="DB622" s="184"/>
      <c r="DC622" s="184"/>
      <c r="DD622" s="184"/>
      <c r="DE622" s="184"/>
      <c r="DF622" s="184"/>
      <c r="DG622" s="184"/>
      <c r="DH622" s="184"/>
      <c r="DI622" s="184"/>
      <c r="DJ622" s="184"/>
      <c r="DK622" s="184"/>
      <c r="DL622" s="184"/>
      <c r="DM622" s="184"/>
      <c r="DN622" s="184"/>
      <c r="DO622" s="184"/>
      <c r="DP622" s="184"/>
      <c r="DQ622" s="184"/>
      <c r="DR622" s="184"/>
      <c r="DS622" s="184"/>
      <c r="DT622" s="184"/>
      <c r="DU622" s="184"/>
      <c r="DV622" s="184"/>
      <c r="DW622" s="184"/>
      <c r="DX622" s="184"/>
      <c r="DY622" s="184"/>
      <c r="DZ622" s="184"/>
      <c r="EA622" s="184"/>
      <c r="EB622" s="184"/>
      <c r="EC622" s="184"/>
    </row>
    <row r="623" spans="1:133" s="128" customFormat="1" ht="15">
      <c r="A623" s="160" t="s">
        <v>490</v>
      </c>
      <c r="B623" s="160"/>
      <c r="C623" s="160"/>
      <c r="D623" s="160"/>
      <c r="E623" s="160"/>
      <c r="F623" s="148">
        <v>0.2</v>
      </c>
      <c r="G623" s="149" t="s">
        <v>471</v>
      </c>
      <c r="H623" s="199"/>
      <c r="I623" s="199"/>
      <c r="J623" s="199"/>
      <c r="K623" s="199"/>
      <c r="L623" s="199"/>
      <c r="M623" s="199"/>
      <c r="N623" s="199"/>
      <c r="O623" s="199"/>
      <c r="P623" s="199"/>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c r="AS623" s="184"/>
      <c r="AT623" s="184"/>
      <c r="AU623" s="184"/>
      <c r="AV623" s="184"/>
      <c r="AW623" s="184"/>
      <c r="AX623" s="184"/>
      <c r="AY623" s="184"/>
      <c r="AZ623" s="184"/>
      <c r="BA623" s="184"/>
      <c r="BB623" s="184"/>
      <c r="BC623" s="184"/>
      <c r="BD623" s="184"/>
      <c r="BE623" s="184"/>
      <c r="BF623" s="184"/>
      <c r="BG623" s="184"/>
      <c r="BH623" s="184"/>
      <c r="BI623" s="184"/>
      <c r="BJ623" s="184"/>
      <c r="BK623" s="184"/>
      <c r="BL623" s="184"/>
      <c r="BM623" s="184"/>
      <c r="BN623" s="184"/>
      <c r="BO623" s="184"/>
      <c r="BP623" s="184"/>
      <c r="BQ623" s="184"/>
      <c r="BR623" s="184"/>
      <c r="BS623" s="184"/>
      <c r="BT623" s="184"/>
      <c r="BU623" s="184"/>
      <c r="BV623" s="184"/>
      <c r="BW623" s="184"/>
      <c r="BX623" s="184"/>
      <c r="BY623" s="184"/>
      <c r="BZ623" s="184"/>
      <c r="CA623" s="184"/>
      <c r="CB623" s="184"/>
      <c r="CC623" s="184"/>
      <c r="CD623" s="184"/>
      <c r="CE623" s="184"/>
      <c r="CF623" s="184"/>
      <c r="CG623" s="184"/>
      <c r="CH623" s="184"/>
      <c r="CI623" s="184"/>
      <c r="CJ623" s="184"/>
      <c r="CK623" s="184"/>
      <c r="CL623" s="184"/>
      <c r="CM623" s="184"/>
      <c r="CN623" s="184"/>
      <c r="CO623" s="184"/>
      <c r="CP623" s="184"/>
      <c r="CQ623" s="184"/>
      <c r="CR623" s="184"/>
      <c r="CS623" s="184"/>
      <c r="CT623" s="184"/>
      <c r="CU623" s="184"/>
      <c r="CV623" s="184"/>
      <c r="CW623" s="184"/>
      <c r="CX623" s="184"/>
      <c r="CY623" s="184"/>
      <c r="CZ623" s="184"/>
      <c r="DA623" s="184"/>
      <c r="DB623" s="184"/>
      <c r="DC623" s="184"/>
      <c r="DD623" s="184"/>
      <c r="DE623" s="184"/>
      <c r="DF623" s="184"/>
      <c r="DG623" s="184"/>
      <c r="DH623" s="184"/>
      <c r="DI623" s="184"/>
      <c r="DJ623" s="184"/>
      <c r="DK623" s="184"/>
      <c r="DL623" s="184"/>
      <c r="DM623" s="184"/>
      <c r="DN623" s="184"/>
      <c r="DO623" s="184"/>
      <c r="DP623" s="184"/>
      <c r="DQ623" s="184"/>
      <c r="DR623" s="184"/>
      <c r="DS623" s="184"/>
      <c r="DT623" s="184"/>
      <c r="DU623" s="184"/>
      <c r="DV623" s="184"/>
      <c r="DW623" s="184"/>
      <c r="DX623" s="184"/>
      <c r="DY623" s="184"/>
      <c r="DZ623" s="184"/>
      <c r="EA623" s="184"/>
      <c r="EB623" s="184"/>
      <c r="EC623" s="184"/>
    </row>
    <row r="624" spans="1:133" s="128" customFormat="1" ht="15">
      <c r="A624" s="160" t="s">
        <v>561</v>
      </c>
      <c r="B624" s="160"/>
      <c r="C624" s="160"/>
      <c r="D624" s="160"/>
      <c r="E624" s="160"/>
      <c r="F624" s="148">
        <v>4</v>
      </c>
      <c r="G624" s="149" t="s">
        <v>552</v>
      </c>
      <c r="H624" s="199"/>
      <c r="I624" s="199"/>
      <c r="J624" s="199"/>
      <c r="K624" s="199"/>
      <c r="L624" s="199"/>
      <c r="M624" s="199"/>
      <c r="N624" s="199"/>
      <c r="O624" s="199"/>
      <c r="P624" s="199"/>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c r="AS624" s="184"/>
      <c r="AT624" s="184"/>
      <c r="AU624" s="184"/>
      <c r="AV624" s="184"/>
      <c r="AW624" s="184"/>
      <c r="AX624" s="184"/>
      <c r="AY624" s="184"/>
      <c r="AZ624" s="184"/>
      <c r="BA624" s="184"/>
      <c r="BB624" s="184"/>
      <c r="BC624" s="184"/>
      <c r="BD624" s="184"/>
      <c r="BE624" s="184"/>
      <c r="BF624" s="184"/>
      <c r="BG624" s="184"/>
      <c r="BH624" s="184"/>
      <c r="BI624" s="184"/>
      <c r="BJ624" s="184"/>
      <c r="BK624" s="184"/>
      <c r="BL624" s="184"/>
      <c r="BM624" s="184"/>
      <c r="BN624" s="184"/>
      <c r="BO624" s="184"/>
      <c r="BP624" s="184"/>
      <c r="BQ624" s="184"/>
      <c r="BR624" s="184"/>
      <c r="BS624" s="184"/>
      <c r="BT624" s="184"/>
      <c r="BU624" s="184"/>
      <c r="BV624" s="184"/>
      <c r="BW624" s="184"/>
      <c r="BX624" s="184"/>
      <c r="BY624" s="184"/>
      <c r="BZ624" s="184"/>
      <c r="CA624" s="184"/>
      <c r="CB624" s="184"/>
      <c r="CC624" s="184"/>
      <c r="CD624" s="184"/>
      <c r="CE624" s="184"/>
      <c r="CF624" s="184"/>
      <c r="CG624" s="184"/>
      <c r="CH624" s="184"/>
      <c r="CI624" s="184"/>
      <c r="CJ624" s="184"/>
      <c r="CK624" s="184"/>
      <c r="CL624" s="184"/>
      <c r="CM624" s="184"/>
      <c r="CN624" s="184"/>
      <c r="CO624" s="184"/>
      <c r="CP624" s="184"/>
      <c r="CQ624" s="184"/>
      <c r="CR624" s="184"/>
      <c r="CS624" s="184"/>
      <c r="CT624" s="184"/>
      <c r="CU624" s="184"/>
      <c r="CV624" s="184"/>
      <c r="CW624" s="184"/>
      <c r="CX624" s="184"/>
      <c r="CY624" s="184"/>
      <c r="CZ624" s="184"/>
      <c r="DA624" s="184"/>
      <c r="DB624" s="184"/>
      <c r="DC624" s="184"/>
      <c r="DD624" s="184"/>
      <c r="DE624" s="184"/>
      <c r="DF624" s="184"/>
      <c r="DG624" s="184"/>
      <c r="DH624" s="184"/>
      <c r="DI624" s="184"/>
      <c r="DJ624" s="184"/>
      <c r="DK624" s="184"/>
      <c r="DL624" s="184"/>
      <c r="DM624" s="184"/>
      <c r="DN624" s="184"/>
      <c r="DO624" s="184"/>
      <c r="DP624" s="184"/>
      <c r="DQ624" s="184"/>
      <c r="DR624" s="184"/>
      <c r="DS624" s="184"/>
      <c r="DT624" s="184"/>
      <c r="DU624" s="184"/>
      <c r="DV624" s="184"/>
      <c r="DW624" s="184"/>
      <c r="DX624" s="184"/>
      <c r="DY624" s="184"/>
      <c r="DZ624" s="184"/>
      <c r="EA624" s="184"/>
      <c r="EB624" s="184"/>
      <c r="EC624" s="184"/>
    </row>
    <row r="625" spans="1:133" s="128" customFormat="1" ht="15">
      <c r="A625" s="206" t="s">
        <v>515</v>
      </c>
      <c r="B625" s="206"/>
      <c r="C625" s="206"/>
      <c r="D625" s="206"/>
      <c r="E625" s="206"/>
      <c r="F625" s="207">
        <f>F624*F623*F622*F621</f>
        <v>0.8</v>
      </c>
      <c r="G625" s="208" t="s">
        <v>474</v>
      </c>
      <c r="H625" s="199"/>
      <c r="I625" s="199"/>
      <c r="J625" s="199"/>
      <c r="K625" s="199"/>
      <c r="L625" s="199"/>
      <c r="M625" s="199"/>
      <c r="N625" s="199"/>
      <c r="O625" s="199"/>
      <c r="P625" s="199"/>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c r="AS625" s="184"/>
      <c r="AT625" s="184"/>
      <c r="AU625" s="184"/>
      <c r="AV625" s="184"/>
      <c r="AW625" s="184"/>
      <c r="AX625" s="184"/>
      <c r="AY625" s="184"/>
      <c r="AZ625" s="184"/>
      <c r="BA625" s="184"/>
      <c r="BB625" s="184"/>
      <c r="BC625" s="184"/>
      <c r="BD625" s="184"/>
      <c r="BE625" s="184"/>
      <c r="BF625" s="184"/>
      <c r="BG625" s="184"/>
      <c r="BH625" s="184"/>
      <c r="BI625" s="184"/>
      <c r="BJ625" s="184"/>
      <c r="BK625" s="184"/>
      <c r="BL625" s="184"/>
      <c r="BM625" s="184"/>
      <c r="BN625" s="184"/>
      <c r="BO625" s="184"/>
      <c r="BP625" s="184"/>
      <c r="BQ625" s="184"/>
      <c r="BR625" s="184"/>
      <c r="BS625" s="184"/>
      <c r="BT625" s="184"/>
      <c r="BU625" s="184"/>
      <c r="BV625" s="184"/>
      <c r="BW625" s="184"/>
      <c r="BX625" s="184"/>
      <c r="BY625" s="184"/>
      <c r="BZ625" s="184"/>
      <c r="CA625" s="184"/>
      <c r="CB625" s="184"/>
      <c r="CC625" s="184"/>
      <c r="CD625" s="184"/>
      <c r="CE625" s="184"/>
      <c r="CF625" s="184"/>
      <c r="CG625" s="184"/>
      <c r="CH625" s="184"/>
      <c r="CI625" s="184"/>
      <c r="CJ625" s="184"/>
      <c r="CK625" s="184"/>
      <c r="CL625" s="184"/>
      <c r="CM625" s="184"/>
      <c r="CN625" s="184"/>
      <c r="CO625" s="184"/>
      <c r="CP625" s="184"/>
      <c r="CQ625" s="184"/>
      <c r="CR625" s="184"/>
      <c r="CS625" s="184"/>
      <c r="CT625" s="184"/>
      <c r="CU625" s="184"/>
      <c r="CV625" s="184"/>
      <c r="CW625" s="184"/>
      <c r="CX625" s="184"/>
      <c r="CY625" s="184"/>
      <c r="CZ625" s="184"/>
      <c r="DA625" s="184"/>
      <c r="DB625" s="184"/>
      <c r="DC625" s="184"/>
      <c r="DD625" s="184"/>
      <c r="DE625" s="184"/>
      <c r="DF625" s="184"/>
      <c r="DG625" s="184"/>
      <c r="DH625" s="184"/>
      <c r="DI625" s="184"/>
      <c r="DJ625" s="184"/>
      <c r="DK625" s="184"/>
      <c r="DL625" s="184"/>
      <c r="DM625" s="184"/>
      <c r="DN625" s="184"/>
      <c r="DO625" s="184"/>
      <c r="DP625" s="184"/>
      <c r="DQ625" s="184"/>
      <c r="DR625" s="184"/>
      <c r="DS625" s="184"/>
      <c r="DT625" s="184"/>
      <c r="DU625" s="184"/>
      <c r="DV625" s="184"/>
      <c r="DW625" s="184"/>
      <c r="DX625" s="184"/>
      <c r="DY625" s="184"/>
      <c r="DZ625" s="184"/>
      <c r="EA625" s="184"/>
      <c r="EB625" s="184"/>
      <c r="EC625" s="184"/>
    </row>
    <row r="626" spans="1:133" s="128" customFormat="1" ht="13.5">
      <c r="A626" s="141"/>
      <c r="B626" s="141"/>
      <c r="C626" s="141"/>
      <c r="D626" s="141"/>
      <c r="E626" s="141"/>
      <c r="F626" s="141"/>
      <c r="G626" s="141"/>
      <c r="H626" s="141"/>
      <c r="I626" s="141"/>
      <c r="J626" s="141"/>
      <c r="K626" s="141"/>
      <c r="L626" s="141"/>
      <c r="M626" s="141"/>
      <c r="N626" s="141"/>
      <c r="O626" s="141"/>
      <c r="P626" s="141"/>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c r="AS626" s="184"/>
      <c r="AT626" s="184"/>
      <c r="AU626" s="184"/>
      <c r="AV626" s="184"/>
      <c r="AW626" s="184"/>
      <c r="AX626" s="184"/>
      <c r="AY626" s="184"/>
      <c r="AZ626" s="184"/>
      <c r="BA626" s="184"/>
      <c r="BB626" s="184"/>
      <c r="BC626" s="184"/>
      <c r="BD626" s="184"/>
      <c r="BE626" s="184"/>
      <c r="BF626" s="184"/>
      <c r="BG626" s="184"/>
      <c r="BH626" s="184"/>
      <c r="BI626" s="184"/>
      <c r="BJ626" s="184"/>
      <c r="BK626" s="184"/>
      <c r="BL626" s="184"/>
      <c r="BM626" s="184"/>
      <c r="BN626" s="184"/>
      <c r="BO626" s="184"/>
      <c r="BP626" s="184"/>
      <c r="BQ626" s="184"/>
      <c r="BR626" s="184"/>
      <c r="BS626" s="184"/>
      <c r="BT626" s="184"/>
      <c r="BU626" s="184"/>
      <c r="BV626" s="184"/>
      <c r="BW626" s="184"/>
      <c r="BX626" s="184"/>
      <c r="BY626" s="184"/>
      <c r="BZ626" s="184"/>
      <c r="CA626" s="184"/>
      <c r="CB626" s="184"/>
      <c r="CC626" s="184"/>
      <c r="CD626" s="184"/>
      <c r="CE626" s="184"/>
      <c r="CF626" s="184"/>
      <c r="CG626" s="184"/>
      <c r="CH626" s="184"/>
      <c r="CI626" s="184"/>
      <c r="CJ626" s="184"/>
      <c r="CK626" s="184"/>
      <c r="CL626" s="184"/>
      <c r="CM626" s="184"/>
      <c r="CN626" s="184"/>
      <c r="CO626" s="184"/>
      <c r="CP626" s="184"/>
      <c r="CQ626" s="184"/>
      <c r="CR626" s="184"/>
      <c r="CS626" s="184"/>
      <c r="CT626" s="184"/>
      <c r="CU626" s="184"/>
      <c r="CV626" s="184"/>
      <c r="CW626" s="184"/>
      <c r="CX626" s="184"/>
      <c r="CY626" s="184"/>
      <c r="CZ626" s="184"/>
      <c r="DA626" s="184"/>
      <c r="DB626" s="184"/>
      <c r="DC626" s="184"/>
      <c r="DD626" s="184"/>
      <c r="DE626" s="184"/>
      <c r="DF626" s="184"/>
      <c r="DG626" s="184"/>
      <c r="DH626" s="184"/>
      <c r="DI626" s="184"/>
      <c r="DJ626" s="184"/>
      <c r="DK626" s="184"/>
      <c r="DL626" s="184"/>
      <c r="DM626" s="184"/>
      <c r="DN626" s="184"/>
      <c r="DO626" s="184"/>
      <c r="DP626" s="184"/>
      <c r="DQ626" s="184"/>
      <c r="DR626" s="184"/>
      <c r="DS626" s="184"/>
      <c r="DT626" s="184"/>
      <c r="DU626" s="184"/>
      <c r="DV626" s="184"/>
      <c r="DW626" s="184"/>
      <c r="DX626" s="184"/>
      <c r="DY626" s="184"/>
      <c r="DZ626" s="184"/>
      <c r="EA626" s="184"/>
      <c r="EB626" s="184"/>
      <c r="EC626" s="184"/>
    </row>
    <row r="627" spans="1:133" s="128" customFormat="1" ht="15.75">
      <c r="A627" s="151" t="s">
        <v>467</v>
      </c>
      <c r="B627" s="151"/>
      <c r="C627" s="152">
        <f>F602+F595+F588+F581+F608+F614+F619+F625</f>
        <v>21.619272</v>
      </c>
      <c r="D627" s="153" t="s">
        <v>499</v>
      </c>
      <c r="E627" s="154"/>
      <c r="F627" s="154"/>
      <c r="G627" s="154"/>
      <c r="H627" s="154"/>
      <c r="I627" s="154"/>
      <c r="J627" s="153"/>
      <c r="K627" s="152"/>
      <c r="L627" s="174"/>
      <c r="M627" s="175"/>
      <c r="N627" s="176"/>
      <c r="O627" s="176"/>
      <c r="P627" s="177"/>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c r="AS627" s="184"/>
      <c r="AT627" s="184"/>
      <c r="AU627" s="184"/>
      <c r="AV627" s="184"/>
      <c r="AW627" s="184"/>
      <c r="AX627" s="184"/>
      <c r="AY627" s="184"/>
      <c r="AZ627" s="184"/>
      <c r="BA627" s="184"/>
      <c r="BB627" s="184"/>
      <c r="BC627" s="184"/>
      <c r="BD627" s="184"/>
      <c r="BE627" s="184"/>
      <c r="BF627" s="184"/>
      <c r="BG627" s="184"/>
      <c r="BH627" s="184"/>
      <c r="BI627" s="184"/>
      <c r="BJ627" s="184"/>
      <c r="BK627" s="184"/>
      <c r="BL627" s="184"/>
      <c r="BM627" s="184"/>
      <c r="BN627" s="184"/>
      <c r="BO627" s="184"/>
      <c r="BP627" s="184"/>
      <c r="BQ627" s="184"/>
      <c r="BR627" s="184"/>
      <c r="BS627" s="184"/>
      <c r="BT627" s="184"/>
      <c r="BU627" s="184"/>
      <c r="BV627" s="184"/>
      <c r="BW627" s="184"/>
      <c r="BX627" s="184"/>
      <c r="BY627" s="184"/>
      <c r="BZ627" s="184"/>
      <c r="CA627" s="184"/>
      <c r="CB627" s="184"/>
      <c r="CC627" s="184"/>
      <c r="CD627" s="184"/>
      <c r="CE627" s="184"/>
      <c r="CF627" s="184"/>
      <c r="CG627" s="184"/>
      <c r="CH627" s="184"/>
      <c r="CI627" s="184"/>
      <c r="CJ627" s="184"/>
      <c r="CK627" s="184"/>
      <c r="CL627" s="184"/>
      <c r="CM627" s="184"/>
      <c r="CN627" s="184"/>
      <c r="CO627" s="184"/>
      <c r="CP627" s="184"/>
      <c r="CQ627" s="184"/>
      <c r="CR627" s="184"/>
      <c r="CS627" s="184"/>
      <c r="CT627" s="184"/>
      <c r="CU627" s="184"/>
      <c r="CV627" s="184"/>
      <c r="CW627" s="184"/>
      <c r="CX627" s="184"/>
      <c r="CY627" s="184"/>
      <c r="CZ627" s="184"/>
      <c r="DA627" s="184"/>
      <c r="DB627" s="184"/>
      <c r="DC627" s="184"/>
      <c r="DD627" s="184"/>
      <c r="DE627" s="184"/>
      <c r="DF627" s="184"/>
      <c r="DG627" s="184"/>
      <c r="DH627" s="184"/>
      <c r="DI627" s="184"/>
      <c r="DJ627" s="184"/>
      <c r="DK627" s="184"/>
      <c r="DL627" s="184"/>
      <c r="DM627" s="184"/>
      <c r="DN627" s="184"/>
      <c r="DO627" s="184"/>
      <c r="DP627" s="184"/>
      <c r="DQ627" s="184"/>
      <c r="DR627" s="184"/>
      <c r="DS627" s="184"/>
      <c r="DT627" s="184"/>
      <c r="DU627" s="184"/>
      <c r="DV627" s="184"/>
      <c r="DW627" s="184"/>
      <c r="DX627" s="184"/>
      <c r="DY627" s="184"/>
      <c r="DZ627" s="184"/>
      <c r="EA627" s="184"/>
      <c r="EB627" s="184"/>
      <c r="EC627" s="184"/>
    </row>
    <row r="628" spans="1:133" s="128" customFormat="1" ht="13.5">
      <c r="A628" s="141"/>
      <c r="B628" s="141"/>
      <c r="C628" s="141"/>
      <c r="D628" s="141"/>
      <c r="E628" s="141"/>
      <c r="F628" s="141"/>
      <c r="G628" s="141"/>
      <c r="H628" s="141"/>
      <c r="I628" s="141"/>
      <c r="J628" s="141"/>
      <c r="K628" s="141"/>
      <c r="L628" s="141"/>
      <c r="M628" s="141"/>
      <c r="N628" s="141"/>
      <c r="O628" s="141"/>
      <c r="P628" s="141"/>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c r="AS628" s="184"/>
      <c r="AT628" s="184"/>
      <c r="AU628" s="184"/>
      <c r="AV628" s="184"/>
      <c r="AW628" s="184"/>
      <c r="AX628" s="184"/>
      <c r="AY628" s="184"/>
      <c r="AZ628" s="184"/>
      <c r="BA628" s="184"/>
      <c r="BB628" s="184"/>
      <c r="BC628" s="184"/>
      <c r="BD628" s="184"/>
      <c r="BE628" s="184"/>
      <c r="BF628" s="184"/>
      <c r="BG628" s="184"/>
      <c r="BH628" s="184"/>
      <c r="BI628" s="184"/>
      <c r="BJ628" s="184"/>
      <c r="BK628" s="184"/>
      <c r="BL628" s="184"/>
      <c r="BM628" s="184"/>
      <c r="BN628" s="184"/>
      <c r="BO628" s="184"/>
      <c r="BP628" s="184"/>
      <c r="BQ628" s="184"/>
      <c r="BR628" s="184"/>
      <c r="BS628" s="184"/>
      <c r="BT628" s="184"/>
      <c r="BU628" s="184"/>
      <c r="BV628" s="184"/>
      <c r="BW628" s="184"/>
      <c r="BX628" s="184"/>
      <c r="BY628" s="184"/>
      <c r="BZ628" s="184"/>
      <c r="CA628" s="184"/>
      <c r="CB628" s="184"/>
      <c r="CC628" s="184"/>
      <c r="CD628" s="184"/>
      <c r="CE628" s="184"/>
      <c r="CF628" s="184"/>
      <c r="CG628" s="184"/>
      <c r="CH628" s="184"/>
      <c r="CI628" s="184"/>
      <c r="CJ628" s="184"/>
      <c r="CK628" s="184"/>
      <c r="CL628" s="184"/>
      <c r="CM628" s="184"/>
      <c r="CN628" s="184"/>
      <c r="CO628" s="184"/>
      <c r="CP628" s="184"/>
      <c r="CQ628" s="184"/>
      <c r="CR628" s="184"/>
      <c r="CS628" s="184"/>
      <c r="CT628" s="184"/>
      <c r="CU628" s="184"/>
      <c r="CV628" s="184"/>
      <c r="CW628" s="184"/>
      <c r="CX628" s="184"/>
      <c r="CY628" s="184"/>
      <c r="CZ628" s="184"/>
      <c r="DA628" s="184"/>
      <c r="DB628" s="184"/>
      <c r="DC628" s="184"/>
      <c r="DD628" s="184"/>
      <c r="DE628" s="184"/>
      <c r="DF628" s="184"/>
      <c r="DG628" s="184"/>
      <c r="DH628" s="184"/>
      <c r="DI628" s="184"/>
      <c r="DJ628" s="184"/>
      <c r="DK628" s="184"/>
      <c r="DL628" s="184"/>
      <c r="DM628" s="184"/>
      <c r="DN628" s="184"/>
      <c r="DO628" s="184"/>
      <c r="DP628" s="184"/>
      <c r="DQ628" s="184"/>
      <c r="DR628" s="184"/>
      <c r="DS628" s="184"/>
      <c r="DT628" s="184"/>
      <c r="DU628" s="184"/>
      <c r="DV628" s="184"/>
      <c r="DW628" s="184"/>
      <c r="DX628" s="184"/>
      <c r="DY628" s="184"/>
      <c r="DZ628" s="184"/>
      <c r="EA628" s="184"/>
      <c r="EB628" s="184"/>
      <c r="EC628" s="184"/>
    </row>
    <row r="629" spans="1:133" s="128" customFormat="1" ht="15" customHeight="1">
      <c r="A629" s="142" t="s">
        <v>577</v>
      </c>
      <c r="B629" s="142"/>
      <c r="C629" s="200" t="s">
        <v>578</v>
      </c>
      <c r="D629" s="200"/>
      <c r="E629" s="200"/>
      <c r="F629" s="200"/>
      <c r="G629" s="200"/>
      <c r="H629" s="200"/>
      <c r="I629" s="200"/>
      <c r="J629" s="200"/>
      <c r="K629" s="200"/>
      <c r="L629" s="200"/>
      <c r="M629" s="200"/>
      <c r="N629" s="200"/>
      <c r="O629" s="200"/>
      <c r="P629" s="200"/>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c r="AS629" s="184"/>
      <c r="AT629" s="184"/>
      <c r="AU629" s="184"/>
      <c r="AV629" s="184"/>
      <c r="AW629" s="184"/>
      <c r="AX629" s="184"/>
      <c r="AY629" s="184"/>
      <c r="AZ629" s="184"/>
      <c r="BA629" s="184"/>
      <c r="BB629" s="184"/>
      <c r="BC629" s="184"/>
      <c r="BD629" s="184"/>
      <c r="BE629" s="184"/>
      <c r="BF629" s="184"/>
      <c r="BG629" s="184"/>
      <c r="BH629" s="184"/>
      <c r="BI629" s="184"/>
      <c r="BJ629" s="184"/>
      <c r="BK629" s="184"/>
      <c r="BL629" s="184"/>
      <c r="BM629" s="184"/>
      <c r="BN629" s="184"/>
      <c r="BO629" s="184"/>
      <c r="BP629" s="184"/>
      <c r="BQ629" s="184"/>
      <c r="BR629" s="184"/>
      <c r="BS629" s="184"/>
      <c r="BT629" s="184"/>
      <c r="BU629" s="184"/>
      <c r="BV629" s="184"/>
      <c r="BW629" s="184"/>
      <c r="BX629" s="184"/>
      <c r="BY629" s="184"/>
      <c r="BZ629" s="184"/>
      <c r="CA629" s="184"/>
      <c r="CB629" s="184"/>
      <c r="CC629" s="184"/>
      <c r="CD629" s="184"/>
      <c r="CE629" s="184"/>
      <c r="CF629" s="184"/>
      <c r="CG629" s="184"/>
      <c r="CH629" s="184"/>
      <c r="CI629" s="184"/>
      <c r="CJ629" s="184"/>
      <c r="CK629" s="184"/>
      <c r="CL629" s="184"/>
      <c r="CM629" s="184"/>
      <c r="CN629" s="184"/>
      <c r="CO629" s="184"/>
      <c r="CP629" s="184"/>
      <c r="CQ629" s="184"/>
      <c r="CR629" s="184"/>
      <c r="CS629" s="184"/>
      <c r="CT629" s="184"/>
      <c r="CU629" s="184"/>
      <c r="CV629" s="184"/>
      <c r="CW629" s="184"/>
      <c r="CX629" s="184"/>
      <c r="CY629" s="184"/>
      <c r="CZ629" s="184"/>
      <c r="DA629" s="184"/>
      <c r="DB629" s="184"/>
      <c r="DC629" s="184"/>
      <c r="DD629" s="184"/>
      <c r="DE629" s="184"/>
      <c r="DF629" s="184"/>
      <c r="DG629" s="184"/>
      <c r="DH629" s="184"/>
      <c r="DI629" s="184"/>
      <c r="DJ629" s="184"/>
      <c r="DK629" s="184"/>
      <c r="DL629" s="184"/>
      <c r="DM629" s="184"/>
      <c r="DN629" s="184"/>
      <c r="DO629" s="184"/>
      <c r="DP629" s="184"/>
      <c r="DQ629" s="184"/>
      <c r="DR629" s="184"/>
      <c r="DS629" s="184"/>
      <c r="DT629" s="184"/>
      <c r="DU629" s="184"/>
      <c r="DV629" s="184"/>
      <c r="DW629" s="184"/>
      <c r="DX629" s="184"/>
      <c r="DY629" s="184"/>
      <c r="DZ629" s="184"/>
      <c r="EA629" s="184"/>
      <c r="EB629" s="184"/>
      <c r="EC629" s="184"/>
    </row>
    <row r="630" spans="1:133" s="128" customFormat="1" ht="12.75">
      <c r="A630" s="142"/>
      <c r="B630" s="142"/>
      <c r="C630" s="200"/>
      <c r="D630" s="200"/>
      <c r="E630" s="200"/>
      <c r="F630" s="200"/>
      <c r="G630" s="200"/>
      <c r="H630" s="200"/>
      <c r="I630" s="200"/>
      <c r="J630" s="200"/>
      <c r="K630" s="200"/>
      <c r="L630" s="200"/>
      <c r="M630" s="200"/>
      <c r="N630" s="200"/>
      <c r="O630" s="200"/>
      <c r="P630" s="200"/>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c r="AS630" s="184"/>
      <c r="AT630" s="184"/>
      <c r="AU630" s="184"/>
      <c r="AV630" s="184"/>
      <c r="AW630" s="184"/>
      <c r="AX630" s="184"/>
      <c r="AY630" s="184"/>
      <c r="AZ630" s="184"/>
      <c r="BA630" s="184"/>
      <c r="BB630" s="184"/>
      <c r="BC630" s="184"/>
      <c r="BD630" s="184"/>
      <c r="BE630" s="184"/>
      <c r="BF630" s="184"/>
      <c r="BG630" s="184"/>
      <c r="BH630" s="184"/>
      <c r="BI630" s="184"/>
      <c r="BJ630" s="184"/>
      <c r="BK630" s="184"/>
      <c r="BL630" s="184"/>
      <c r="BM630" s="184"/>
      <c r="BN630" s="184"/>
      <c r="BO630" s="184"/>
      <c r="BP630" s="184"/>
      <c r="BQ630" s="184"/>
      <c r="BR630" s="184"/>
      <c r="BS630" s="184"/>
      <c r="BT630" s="184"/>
      <c r="BU630" s="184"/>
      <c r="BV630" s="184"/>
      <c r="BW630" s="184"/>
      <c r="BX630" s="184"/>
      <c r="BY630" s="184"/>
      <c r="BZ630" s="184"/>
      <c r="CA630" s="184"/>
      <c r="CB630" s="184"/>
      <c r="CC630" s="184"/>
      <c r="CD630" s="184"/>
      <c r="CE630" s="184"/>
      <c r="CF630" s="184"/>
      <c r="CG630" s="184"/>
      <c r="CH630" s="184"/>
      <c r="CI630" s="184"/>
      <c r="CJ630" s="184"/>
      <c r="CK630" s="184"/>
      <c r="CL630" s="184"/>
      <c r="CM630" s="184"/>
      <c r="CN630" s="184"/>
      <c r="CO630" s="184"/>
      <c r="CP630" s="184"/>
      <c r="CQ630" s="184"/>
      <c r="CR630" s="184"/>
      <c r="CS630" s="184"/>
      <c r="CT630" s="184"/>
      <c r="CU630" s="184"/>
      <c r="CV630" s="184"/>
      <c r="CW630" s="184"/>
      <c r="CX630" s="184"/>
      <c r="CY630" s="184"/>
      <c r="CZ630" s="184"/>
      <c r="DA630" s="184"/>
      <c r="DB630" s="184"/>
      <c r="DC630" s="184"/>
      <c r="DD630" s="184"/>
      <c r="DE630" s="184"/>
      <c r="DF630" s="184"/>
      <c r="DG630" s="184"/>
      <c r="DH630" s="184"/>
      <c r="DI630" s="184"/>
      <c r="DJ630" s="184"/>
      <c r="DK630" s="184"/>
      <c r="DL630" s="184"/>
      <c r="DM630" s="184"/>
      <c r="DN630" s="184"/>
      <c r="DO630" s="184"/>
      <c r="DP630" s="184"/>
      <c r="DQ630" s="184"/>
      <c r="DR630" s="184"/>
      <c r="DS630" s="184"/>
      <c r="DT630" s="184"/>
      <c r="DU630" s="184"/>
      <c r="DV630" s="184"/>
      <c r="DW630" s="184"/>
      <c r="DX630" s="184"/>
      <c r="DY630" s="184"/>
      <c r="DZ630" s="184"/>
      <c r="EA630" s="184"/>
      <c r="EB630" s="184"/>
      <c r="EC630" s="184"/>
    </row>
    <row r="631" spans="1:133" s="128" customFormat="1" ht="15" customHeight="1">
      <c r="A631" s="158" t="s">
        <v>469</v>
      </c>
      <c r="B631" s="158"/>
      <c r="C631" s="194" t="s">
        <v>579</v>
      </c>
      <c r="D631" s="194"/>
      <c r="E631" s="194"/>
      <c r="F631" s="194"/>
      <c r="G631" s="194"/>
      <c r="H631" s="194"/>
      <c r="I631" s="194"/>
      <c r="J631" s="194"/>
      <c r="K631" s="194"/>
      <c r="L631" s="194"/>
      <c r="M631" s="194"/>
      <c r="N631" s="194"/>
      <c r="O631" s="194"/>
      <c r="P631" s="19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c r="AS631" s="184"/>
      <c r="AT631" s="184"/>
      <c r="AU631" s="184"/>
      <c r="AV631" s="184"/>
      <c r="AW631" s="184"/>
      <c r="AX631" s="184"/>
      <c r="AY631" s="184"/>
      <c r="AZ631" s="184"/>
      <c r="BA631" s="184"/>
      <c r="BB631" s="184"/>
      <c r="BC631" s="184"/>
      <c r="BD631" s="184"/>
      <c r="BE631" s="184"/>
      <c r="BF631" s="184"/>
      <c r="BG631" s="184"/>
      <c r="BH631" s="184"/>
      <c r="BI631" s="184"/>
      <c r="BJ631" s="184"/>
      <c r="BK631" s="184"/>
      <c r="BL631" s="184"/>
      <c r="BM631" s="184"/>
      <c r="BN631" s="184"/>
      <c r="BO631" s="184"/>
      <c r="BP631" s="184"/>
      <c r="BQ631" s="184"/>
      <c r="BR631" s="184"/>
      <c r="BS631" s="184"/>
      <c r="BT631" s="184"/>
      <c r="BU631" s="184"/>
      <c r="BV631" s="184"/>
      <c r="BW631" s="184"/>
      <c r="BX631" s="184"/>
      <c r="BY631" s="184"/>
      <c r="BZ631" s="184"/>
      <c r="CA631" s="184"/>
      <c r="CB631" s="184"/>
      <c r="CC631" s="184"/>
      <c r="CD631" s="184"/>
      <c r="CE631" s="184"/>
      <c r="CF631" s="184"/>
      <c r="CG631" s="184"/>
      <c r="CH631" s="184"/>
      <c r="CI631" s="184"/>
      <c r="CJ631" s="184"/>
      <c r="CK631" s="184"/>
      <c r="CL631" s="184"/>
      <c r="CM631" s="184"/>
      <c r="CN631" s="184"/>
      <c r="CO631" s="184"/>
      <c r="CP631" s="184"/>
      <c r="CQ631" s="184"/>
      <c r="CR631" s="184"/>
      <c r="CS631" s="184"/>
      <c r="CT631" s="184"/>
      <c r="CU631" s="184"/>
      <c r="CV631" s="184"/>
      <c r="CW631" s="184"/>
      <c r="CX631" s="184"/>
      <c r="CY631" s="184"/>
      <c r="CZ631" s="184"/>
      <c r="DA631" s="184"/>
      <c r="DB631" s="184"/>
      <c r="DC631" s="184"/>
      <c r="DD631" s="184"/>
      <c r="DE631" s="184"/>
      <c r="DF631" s="184"/>
      <c r="DG631" s="184"/>
      <c r="DH631" s="184"/>
      <c r="DI631" s="184"/>
      <c r="DJ631" s="184"/>
      <c r="DK631" s="184"/>
      <c r="DL631" s="184"/>
      <c r="DM631" s="184"/>
      <c r="DN631" s="184"/>
      <c r="DO631" s="184"/>
      <c r="DP631" s="184"/>
      <c r="DQ631" s="184"/>
      <c r="DR631" s="184"/>
      <c r="DS631" s="184"/>
      <c r="DT631" s="184"/>
      <c r="DU631" s="184"/>
      <c r="DV631" s="184"/>
      <c r="DW631" s="184"/>
      <c r="DX631" s="184"/>
      <c r="DY631" s="184"/>
      <c r="DZ631" s="184"/>
      <c r="EA631" s="184"/>
      <c r="EB631" s="184"/>
      <c r="EC631" s="184"/>
    </row>
    <row r="632" spans="1:133" s="128" customFormat="1" ht="12.75">
      <c r="A632" s="158"/>
      <c r="B632" s="158"/>
      <c r="C632" s="194"/>
      <c r="D632" s="194"/>
      <c r="E632" s="194"/>
      <c r="F632" s="194"/>
      <c r="G632" s="194"/>
      <c r="H632" s="194"/>
      <c r="I632" s="194"/>
      <c r="J632" s="194"/>
      <c r="K632" s="194"/>
      <c r="L632" s="194"/>
      <c r="M632" s="194"/>
      <c r="N632" s="194"/>
      <c r="O632" s="194"/>
      <c r="P632" s="19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c r="AS632" s="184"/>
      <c r="AT632" s="184"/>
      <c r="AU632" s="184"/>
      <c r="AV632" s="184"/>
      <c r="AW632" s="184"/>
      <c r="AX632" s="184"/>
      <c r="AY632" s="184"/>
      <c r="AZ632" s="184"/>
      <c r="BA632" s="184"/>
      <c r="BB632" s="184"/>
      <c r="BC632" s="184"/>
      <c r="BD632" s="184"/>
      <c r="BE632" s="184"/>
      <c r="BF632" s="184"/>
      <c r="BG632" s="184"/>
      <c r="BH632" s="184"/>
      <c r="BI632" s="184"/>
      <c r="BJ632" s="184"/>
      <c r="BK632" s="184"/>
      <c r="BL632" s="184"/>
      <c r="BM632" s="184"/>
      <c r="BN632" s="184"/>
      <c r="BO632" s="184"/>
      <c r="BP632" s="184"/>
      <c r="BQ632" s="184"/>
      <c r="BR632" s="184"/>
      <c r="BS632" s="184"/>
      <c r="BT632" s="184"/>
      <c r="BU632" s="184"/>
      <c r="BV632" s="184"/>
      <c r="BW632" s="184"/>
      <c r="BX632" s="184"/>
      <c r="BY632" s="184"/>
      <c r="BZ632" s="184"/>
      <c r="CA632" s="184"/>
      <c r="CB632" s="184"/>
      <c r="CC632" s="184"/>
      <c r="CD632" s="184"/>
      <c r="CE632" s="184"/>
      <c r="CF632" s="184"/>
      <c r="CG632" s="184"/>
      <c r="CH632" s="184"/>
      <c r="CI632" s="184"/>
      <c r="CJ632" s="184"/>
      <c r="CK632" s="184"/>
      <c r="CL632" s="184"/>
      <c r="CM632" s="184"/>
      <c r="CN632" s="184"/>
      <c r="CO632" s="184"/>
      <c r="CP632" s="184"/>
      <c r="CQ632" s="184"/>
      <c r="CR632" s="184"/>
      <c r="CS632" s="184"/>
      <c r="CT632" s="184"/>
      <c r="CU632" s="184"/>
      <c r="CV632" s="184"/>
      <c r="CW632" s="184"/>
      <c r="CX632" s="184"/>
      <c r="CY632" s="184"/>
      <c r="CZ632" s="184"/>
      <c r="DA632" s="184"/>
      <c r="DB632" s="184"/>
      <c r="DC632" s="184"/>
      <c r="DD632" s="184"/>
      <c r="DE632" s="184"/>
      <c r="DF632" s="184"/>
      <c r="DG632" s="184"/>
      <c r="DH632" s="184"/>
      <c r="DI632" s="184"/>
      <c r="DJ632" s="184"/>
      <c r="DK632" s="184"/>
      <c r="DL632" s="184"/>
      <c r="DM632" s="184"/>
      <c r="DN632" s="184"/>
      <c r="DO632" s="184"/>
      <c r="DP632" s="184"/>
      <c r="DQ632" s="184"/>
      <c r="DR632" s="184"/>
      <c r="DS632" s="184"/>
      <c r="DT632" s="184"/>
      <c r="DU632" s="184"/>
      <c r="DV632" s="184"/>
      <c r="DW632" s="184"/>
      <c r="DX632" s="184"/>
      <c r="DY632" s="184"/>
      <c r="DZ632" s="184"/>
      <c r="EA632" s="184"/>
      <c r="EB632" s="184"/>
      <c r="EC632" s="184"/>
    </row>
    <row r="633" spans="1:133" s="128" customFormat="1" ht="13.5">
      <c r="A633" s="212"/>
      <c r="B633" s="212"/>
      <c r="C633" s="212"/>
      <c r="D633" s="212"/>
      <c r="E633" s="212"/>
      <c r="F633" s="212"/>
      <c r="G633" s="212"/>
      <c r="H633" s="212"/>
      <c r="I633" s="212"/>
      <c r="J633" s="212"/>
      <c r="K633" s="212"/>
      <c r="L633" s="212"/>
      <c r="M633" s="212"/>
      <c r="N633" s="212"/>
      <c r="O633" s="212"/>
      <c r="P633" s="212"/>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c r="AS633" s="184"/>
      <c r="AT633" s="184"/>
      <c r="AU633" s="184"/>
      <c r="AV633" s="184"/>
      <c r="AW633" s="184"/>
      <c r="AX633" s="184"/>
      <c r="AY633" s="184"/>
      <c r="AZ633" s="184"/>
      <c r="BA633" s="184"/>
      <c r="BB633" s="184"/>
      <c r="BC633" s="184"/>
      <c r="BD633" s="184"/>
      <c r="BE633" s="184"/>
      <c r="BF633" s="184"/>
      <c r="BG633" s="184"/>
      <c r="BH633" s="184"/>
      <c r="BI633" s="184"/>
      <c r="BJ633" s="184"/>
      <c r="BK633" s="184"/>
      <c r="BL633" s="184"/>
      <c r="BM633" s="184"/>
      <c r="BN633" s="184"/>
      <c r="BO633" s="184"/>
      <c r="BP633" s="184"/>
      <c r="BQ633" s="184"/>
      <c r="BR633" s="184"/>
      <c r="BS633" s="184"/>
      <c r="BT633" s="184"/>
      <c r="BU633" s="184"/>
      <c r="BV633" s="184"/>
      <c r="BW633" s="184"/>
      <c r="BX633" s="184"/>
      <c r="BY633" s="184"/>
      <c r="BZ633" s="184"/>
      <c r="CA633" s="184"/>
      <c r="CB633" s="184"/>
      <c r="CC633" s="184"/>
      <c r="CD633" s="184"/>
      <c r="CE633" s="184"/>
      <c r="CF633" s="184"/>
      <c r="CG633" s="184"/>
      <c r="CH633" s="184"/>
      <c r="CI633" s="184"/>
      <c r="CJ633" s="184"/>
      <c r="CK633" s="184"/>
      <c r="CL633" s="184"/>
      <c r="CM633" s="184"/>
      <c r="CN633" s="184"/>
      <c r="CO633" s="184"/>
      <c r="CP633" s="184"/>
      <c r="CQ633" s="184"/>
      <c r="CR633" s="184"/>
      <c r="CS633" s="184"/>
      <c r="CT633" s="184"/>
      <c r="CU633" s="184"/>
      <c r="CV633" s="184"/>
      <c r="CW633" s="184"/>
      <c r="CX633" s="184"/>
      <c r="CY633" s="184"/>
      <c r="CZ633" s="184"/>
      <c r="DA633" s="184"/>
      <c r="DB633" s="184"/>
      <c r="DC633" s="184"/>
      <c r="DD633" s="184"/>
      <c r="DE633" s="184"/>
      <c r="DF633" s="184"/>
      <c r="DG633" s="184"/>
      <c r="DH633" s="184"/>
      <c r="DI633" s="184"/>
      <c r="DJ633" s="184"/>
      <c r="DK633" s="184"/>
      <c r="DL633" s="184"/>
      <c r="DM633" s="184"/>
      <c r="DN633" s="184"/>
      <c r="DO633" s="184"/>
      <c r="DP633" s="184"/>
      <c r="DQ633" s="184"/>
      <c r="DR633" s="184"/>
      <c r="DS633" s="184"/>
      <c r="DT633" s="184"/>
      <c r="DU633" s="184"/>
      <c r="DV633" s="184"/>
      <c r="DW633" s="184"/>
      <c r="DX633" s="184"/>
      <c r="DY633" s="184"/>
      <c r="DZ633" s="184"/>
      <c r="EA633" s="184"/>
      <c r="EB633" s="184"/>
      <c r="EC633" s="184"/>
    </row>
    <row r="634" spans="1:133" s="128" customFormat="1" ht="15">
      <c r="A634" s="160" t="s">
        <v>580</v>
      </c>
      <c r="B634" s="160"/>
      <c r="C634" s="160"/>
      <c r="D634" s="160"/>
      <c r="E634" s="160"/>
      <c r="F634" s="148">
        <v>0.39</v>
      </c>
      <c r="G634" s="149" t="s">
        <v>581</v>
      </c>
      <c r="H634" s="199"/>
      <c r="I634" s="199"/>
      <c r="J634" s="199"/>
      <c r="K634" s="199"/>
      <c r="L634" s="199"/>
      <c r="M634" s="199"/>
      <c r="N634" s="199"/>
      <c r="O634" s="199"/>
      <c r="P634" s="199"/>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c r="AS634" s="184"/>
      <c r="AT634" s="184"/>
      <c r="AU634" s="184"/>
      <c r="AV634" s="184"/>
      <c r="AW634" s="184"/>
      <c r="AX634" s="184"/>
      <c r="AY634" s="184"/>
      <c r="AZ634" s="184"/>
      <c r="BA634" s="184"/>
      <c r="BB634" s="184"/>
      <c r="BC634" s="184"/>
      <c r="BD634" s="184"/>
      <c r="BE634" s="184"/>
      <c r="BF634" s="184"/>
      <c r="BG634" s="184"/>
      <c r="BH634" s="184"/>
      <c r="BI634" s="184"/>
      <c r="BJ634" s="184"/>
      <c r="BK634" s="184"/>
      <c r="BL634" s="184"/>
      <c r="BM634" s="184"/>
      <c r="BN634" s="184"/>
      <c r="BO634" s="184"/>
      <c r="BP634" s="184"/>
      <c r="BQ634" s="184"/>
      <c r="BR634" s="184"/>
      <c r="BS634" s="184"/>
      <c r="BT634" s="184"/>
      <c r="BU634" s="184"/>
      <c r="BV634" s="184"/>
      <c r="BW634" s="184"/>
      <c r="BX634" s="184"/>
      <c r="BY634" s="184"/>
      <c r="BZ634" s="184"/>
      <c r="CA634" s="184"/>
      <c r="CB634" s="184"/>
      <c r="CC634" s="184"/>
      <c r="CD634" s="184"/>
      <c r="CE634" s="184"/>
      <c r="CF634" s="184"/>
      <c r="CG634" s="184"/>
      <c r="CH634" s="184"/>
      <c r="CI634" s="184"/>
      <c r="CJ634" s="184"/>
      <c r="CK634" s="184"/>
      <c r="CL634" s="184"/>
      <c r="CM634" s="184"/>
      <c r="CN634" s="184"/>
      <c r="CO634" s="184"/>
      <c r="CP634" s="184"/>
      <c r="CQ634" s="184"/>
      <c r="CR634" s="184"/>
      <c r="CS634" s="184"/>
      <c r="CT634" s="184"/>
      <c r="CU634" s="184"/>
      <c r="CV634" s="184"/>
      <c r="CW634" s="184"/>
      <c r="CX634" s="184"/>
      <c r="CY634" s="184"/>
      <c r="CZ634" s="184"/>
      <c r="DA634" s="184"/>
      <c r="DB634" s="184"/>
      <c r="DC634" s="184"/>
      <c r="DD634" s="184"/>
      <c r="DE634" s="184"/>
      <c r="DF634" s="184"/>
      <c r="DG634" s="184"/>
      <c r="DH634" s="184"/>
      <c r="DI634" s="184"/>
      <c r="DJ634" s="184"/>
      <c r="DK634" s="184"/>
      <c r="DL634" s="184"/>
      <c r="DM634" s="184"/>
      <c r="DN634" s="184"/>
      <c r="DO634" s="184"/>
      <c r="DP634" s="184"/>
      <c r="DQ634" s="184"/>
      <c r="DR634" s="184"/>
      <c r="DS634" s="184"/>
      <c r="DT634" s="184"/>
      <c r="DU634" s="184"/>
      <c r="DV634" s="184"/>
      <c r="DW634" s="184"/>
      <c r="DX634" s="184"/>
      <c r="DY634" s="184"/>
      <c r="DZ634" s="184"/>
      <c r="EA634" s="184"/>
      <c r="EB634" s="184"/>
      <c r="EC634" s="184"/>
    </row>
    <row r="635" spans="1:133" s="128" customFormat="1" ht="15">
      <c r="A635" s="160"/>
      <c r="B635" s="160"/>
      <c r="C635" s="160"/>
      <c r="D635" s="160"/>
      <c r="E635" s="160"/>
      <c r="F635" s="148">
        <v>1</v>
      </c>
      <c r="G635" s="149" t="s">
        <v>531</v>
      </c>
      <c r="H635" s="199"/>
      <c r="I635" s="199"/>
      <c r="J635" s="199"/>
      <c r="K635" s="199"/>
      <c r="L635" s="199"/>
      <c r="M635" s="199"/>
      <c r="N635" s="199"/>
      <c r="O635" s="199"/>
      <c r="P635" s="199"/>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c r="AS635" s="184"/>
      <c r="AT635" s="184"/>
      <c r="AU635" s="184"/>
      <c r="AV635" s="184"/>
      <c r="AW635" s="184"/>
      <c r="AX635" s="184"/>
      <c r="AY635" s="184"/>
      <c r="AZ635" s="184"/>
      <c r="BA635" s="184"/>
      <c r="BB635" s="184"/>
      <c r="BC635" s="184"/>
      <c r="BD635" s="184"/>
      <c r="BE635" s="184"/>
      <c r="BF635" s="184"/>
      <c r="BG635" s="184"/>
      <c r="BH635" s="184"/>
      <c r="BI635" s="184"/>
      <c r="BJ635" s="184"/>
      <c r="BK635" s="184"/>
      <c r="BL635" s="184"/>
      <c r="BM635" s="184"/>
      <c r="BN635" s="184"/>
      <c r="BO635" s="184"/>
      <c r="BP635" s="184"/>
      <c r="BQ635" s="184"/>
      <c r="BR635" s="184"/>
      <c r="BS635" s="184"/>
      <c r="BT635" s="184"/>
      <c r="BU635" s="184"/>
      <c r="BV635" s="184"/>
      <c r="BW635" s="184"/>
      <c r="BX635" s="184"/>
      <c r="BY635" s="184"/>
      <c r="BZ635" s="184"/>
      <c r="CA635" s="184"/>
      <c r="CB635" s="184"/>
      <c r="CC635" s="184"/>
      <c r="CD635" s="184"/>
      <c r="CE635" s="184"/>
      <c r="CF635" s="184"/>
      <c r="CG635" s="184"/>
      <c r="CH635" s="184"/>
      <c r="CI635" s="184"/>
      <c r="CJ635" s="184"/>
      <c r="CK635" s="184"/>
      <c r="CL635" s="184"/>
      <c r="CM635" s="184"/>
      <c r="CN635" s="184"/>
      <c r="CO635" s="184"/>
      <c r="CP635" s="184"/>
      <c r="CQ635" s="184"/>
      <c r="CR635" s="184"/>
      <c r="CS635" s="184"/>
      <c r="CT635" s="184"/>
      <c r="CU635" s="184"/>
      <c r="CV635" s="184"/>
      <c r="CW635" s="184"/>
      <c r="CX635" s="184"/>
      <c r="CY635" s="184"/>
      <c r="CZ635" s="184"/>
      <c r="DA635" s="184"/>
      <c r="DB635" s="184"/>
      <c r="DC635" s="184"/>
      <c r="DD635" s="184"/>
      <c r="DE635" s="184"/>
      <c r="DF635" s="184"/>
      <c r="DG635" s="184"/>
      <c r="DH635" s="184"/>
      <c r="DI635" s="184"/>
      <c r="DJ635" s="184"/>
      <c r="DK635" s="184"/>
      <c r="DL635" s="184"/>
      <c r="DM635" s="184"/>
      <c r="DN635" s="184"/>
      <c r="DO635" s="184"/>
      <c r="DP635" s="184"/>
      <c r="DQ635" s="184"/>
      <c r="DR635" s="184"/>
      <c r="DS635" s="184"/>
      <c r="DT635" s="184"/>
      <c r="DU635" s="184"/>
      <c r="DV635" s="184"/>
      <c r="DW635" s="184"/>
      <c r="DX635" s="184"/>
      <c r="DY635" s="184"/>
      <c r="DZ635" s="184"/>
      <c r="EA635" s="184"/>
      <c r="EB635" s="184"/>
      <c r="EC635" s="184"/>
    </row>
    <row r="636" spans="1:133" s="128" customFormat="1" ht="15">
      <c r="A636" s="160"/>
      <c r="B636" s="160"/>
      <c r="C636" s="160"/>
      <c r="D636" s="160"/>
      <c r="E636" s="160"/>
      <c r="F636" s="148">
        <v>4</v>
      </c>
      <c r="G636" s="149" t="s">
        <v>533</v>
      </c>
      <c r="H636" s="199"/>
      <c r="I636" s="199"/>
      <c r="J636" s="199"/>
      <c r="K636" s="199"/>
      <c r="L636" s="199"/>
      <c r="M636" s="199"/>
      <c r="N636" s="199"/>
      <c r="O636" s="199"/>
      <c r="P636" s="199"/>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c r="AS636" s="184"/>
      <c r="AT636" s="184"/>
      <c r="AU636" s="184"/>
      <c r="AV636" s="184"/>
      <c r="AW636" s="184"/>
      <c r="AX636" s="184"/>
      <c r="AY636" s="184"/>
      <c r="AZ636" s="184"/>
      <c r="BA636" s="184"/>
      <c r="BB636" s="184"/>
      <c r="BC636" s="184"/>
      <c r="BD636" s="184"/>
      <c r="BE636" s="184"/>
      <c r="BF636" s="184"/>
      <c r="BG636" s="184"/>
      <c r="BH636" s="184"/>
      <c r="BI636" s="184"/>
      <c r="BJ636" s="184"/>
      <c r="BK636" s="184"/>
      <c r="BL636" s="184"/>
      <c r="BM636" s="184"/>
      <c r="BN636" s="184"/>
      <c r="BO636" s="184"/>
      <c r="BP636" s="184"/>
      <c r="BQ636" s="184"/>
      <c r="BR636" s="184"/>
      <c r="BS636" s="184"/>
      <c r="BT636" s="184"/>
      <c r="BU636" s="184"/>
      <c r="BV636" s="184"/>
      <c r="BW636" s="184"/>
      <c r="BX636" s="184"/>
      <c r="BY636" s="184"/>
      <c r="BZ636" s="184"/>
      <c r="CA636" s="184"/>
      <c r="CB636" s="184"/>
      <c r="CC636" s="184"/>
      <c r="CD636" s="184"/>
      <c r="CE636" s="184"/>
      <c r="CF636" s="184"/>
      <c r="CG636" s="184"/>
      <c r="CH636" s="184"/>
      <c r="CI636" s="184"/>
      <c r="CJ636" s="184"/>
      <c r="CK636" s="184"/>
      <c r="CL636" s="184"/>
      <c r="CM636" s="184"/>
      <c r="CN636" s="184"/>
      <c r="CO636" s="184"/>
      <c r="CP636" s="184"/>
      <c r="CQ636" s="184"/>
      <c r="CR636" s="184"/>
      <c r="CS636" s="184"/>
      <c r="CT636" s="184"/>
      <c r="CU636" s="184"/>
      <c r="CV636" s="184"/>
      <c r="CW636" s="184"/>
      <c r="CX636" s="184"/>
      <c r="CY636" s="184"/>
      <c r="CZ636" s="184"/>
      <c r="DA636" s="184"/>
      <c r="DB636" s="184"/>
      <c r="DC636" s="184"/>
      <c r="DD636" s="184"/>
      <c r="DE636" s="184"/>
      <c r="DF636" s="184"/>
      <c r="DG636" s="184"/>
      <c r="DH636" s="184"/>
      <c r="DI636" s="184"/>
      <c r="DJ636" s="184"/>
      <c r="DK636" s="184"/>
      <c r="DL636" s="184"/>
      <c r="DM636" s="184"/>
      <c r="DN636" s="184"/>
      <c r="DO636" s="184"/>
      <c r="DP636" s="184"/>
      <c r="DQ636" s="184"/>
      <c r="DR636" s="184"/>
      <c r="DS636" s="184"/>
      <c r="DT636" s="184"/>
      <c r="DU636" s="184"/>
      <c r="DV636" s="184"/>
      <c r="DW636" s="184"/>
      <c r="DX636" s="184"/>
      <c r="DY636" s="184"/>
      <c r="DZ636" s="184"/>
      <c r="EA636" s="184"/>
      <c r="EB636" s="184"/>
      <c r="EC636" s="184"/>
    </row>
    <row r="637" spans="1:133" s="128" customFormat="1" ht="15">
      <c r="A637" s="160" t="s">
        <v>582</v>
      </c>
      <c r="B637" s="160"/>
      <c r="C637" s="160"/>
      <c r="D637" s="160"/>
      <c r="E637" s="160"/>
      <c r="F637" s="148">
        <v>40</v>
      </c>
      <c r="G637" s="149" t="s">
        <v>467</v>
      </c>
      <c r="H637" s="199"/>
      <c r="I637" s="199"/>
      <c r="J637" s="199"/>
      <c r="K637" s="199"/>
      <c r="L637" s="199"/>
      <c r="M637" s="199"/>
      <c r="N637" s="199"/>
      <c r="O637" s="199"/>
      <c r="P637" s="199"/>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c r="AS637" s="184"/>
      <c r="AT637" s="184"/>
      <c r="AU637" s="184"/>
      <c r="AV637" s="184"/>
      <c r="AW637" s="184"/>
      <c r="AX637" s="184"/>
      <c r="AY637" s="184"/>
      <c r="AZ637" s="184"/>
      <c r="BA637" s="184"/>
      <c r="BB637" s="184"/>
      <c r="BC637" s="184"/>
      <c r="BD637" s="184"/>
      <c r="BE637" s="184"/>
      <c r="BF637" s="184"/>
      <c r="BG637" s="184"/>
      <c r="BH637" s="184"/>
      <c r="BI637" s="184"/>
      <c r="BJ637" s="184"/>
      <c r="BK637" s="184"/>
      <c r="BL637" s="184"/>
      <c r="BM637" s="184"/>
      <c r="BN637" s="184"/>
      <c r="BO637" s="184"/>
      <c r="BP637" s="184"/>
      <c r="BQ637" s="184"/>
      <c r="BR637" s="184"/>
      <c r="BS637" s="184"/>
      <c r="BT637" s="184"/>
      <c r="BU637" s="184"/>
      <c r="BV637" s="184"/>
      <c r="BW637" s="184"/>
      <c r="BX637" s="184"/>
      <c r="BY637" s="184"/>
      <c r="BZ637" s="184"/>
      <c r="CA637" s="184"/>
      <c r="CB637" s="184"/>
      <c r="CC637" s="184"/>
      <c r="CD637" s="184"/>
      <c r="CE637" s="184"/>
      <c r="CF637" s="184"/>
      <c r="CG637" s="184"/>
      <c r="CH637" s="184"/>
      <c r="CI637" s="184"/>
      <c r="CJ637" s="184"/>
      <c r="CK637" s="184"/>
      <c r="CL637" s="184"/>
      <c r="CM637" s="184"/>
      <c r="CN637" s="184"/>
      <c r="CO637" s="184"/>
      <c r="CP637" s="184"/>
      <c r="CQ637" s="184"/>
      <c r="CR637" s="184"/>
      <c r="CS637" s="184"/>
      <c r="CT637" s="184"/>
      <c r="CU637" s="184"/>
      <c r="CV637" s="184"/>
      <c r="CW637" s="184"/>
      <c r="CX637" s="184"/>
      <c r="CY637" s="184"/>
      <c r="CZ637" s="184"/>
      <c r="DA637" s="184"/>
      <c r="DB637" s="184"/>
      <c r="DC637" s="184"/>
      <c r="DD637" s="184"/>
      <c r="DE637" s="184"/>
      <c r="DF637" s="184"/>
      <c r="DG637" s="184"/>
      <c r="DH637" s="184"/>
      <c r="DI637" s="184"/>
      <c r="DJ637" s="184"/>
      <c r="DK637" s="184"/>
      <c r="DL637" s="184"/>
      <c r="DM637" s="184"/>
      <c r="DN637" s="184"/>
      <c r="DO637" s="184"/>
      <c r="DP637" s="184"/>
      <c r="DQ637" s="184"/>
      <c r="DR637" s="184"/>
      <c r="DS637" s="184"/>
      <c r="DT637" s="184"/>
      <c r="DU637" s="184"/>
      <c r="DV637" s="184"/>
      <c r="DW637" s="184"/>
      <c r="DX637" s="184"/>
      <c r="DY637" s="184"/>
      <c r="DZ637" s="184"/>
      <c r="EA637" s="184"/>
      <c r="EB637" s="184"/>
      <c r="EC637" s="184"/>
    </row>
    <row r="638" spans="1:133" s="128" customFormat="1" ht="15">
      <c r="A638" s="160"/>
      <c r="B638" s="160"/>
      <c r="C638" s="160"/>
      <c r="D638" s="160"/>
      <c r="E638" s="160"/>
      <c r="F638" s="148"/>
      <c r="G638" s="149"/>
      <c r="H638" s="199"/>
      <c r="I638" s="199"/>
      <c r="J638" s="199"/>
      <c r="K638" s="199"/>
      <c r="L638" s="199"/>
      <c r="M638" s="199"/>
      <c r="N638" s="199"/>
      <c r="O638" s="199"/>
      <c r="P638" s="199"/>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c r="AS638" s="184"/>
      <c r="AT638" s="184"/>
      <c r="AU638" s="184"/>
      <c r="AV638" s="184"/>
      <c r="AW638" s="184"/>
      <c r="AX638" s="184"/>
      <c r="AY638" s="184"/>
      <c r="AZ638" s="184"/>
      <c r="BA638" s="184"/>
      <c r="BB638" s="184"/>
      <c r="BC638" s="184"/>
      <c r="BD638" s="184"/>
      <c r="BE638" s="184"/>
      <c r="BF638" s="184"/>
      <c r="BG638" s="184"/>
      <c r="BH638" s="184"/>
      <c r="BI638" s="184"/>
      <c r="BJ638" s="184"/>
      <c r="BK638" s="184"/>
      <c r="BL638" s="184"/>
      <c r="BM638" s="184"/>
      <c r="BN638" s="184"/>
      <c r="BO638" s="184"/>
      <c r="BP638" s="184"/>
      <c r="BQ638" s="184"/>
      <c r="BR638" s="184"/>
      <c r="BS638" s="184"/>
      <c r="BT638" s="184"/>
      <c r="BU638" s="184"/>
      <c r="BV638" s="184"/>
      <c r="BW638" s="184"/>
      <c r="BX638" s="184"/>
      <c r="BY638" s="184"/>
      <c r="BZ638" s="184"/>
      <c r="CA638" s="184"/>
      <c r="CB638" s="184"/>
      <c r="CC638" s="184"/>
      <c r="CD638" s="184"/>
      <c r="CE638" s="184"/>
      <c r="CF638" s="184"/>
      <c r="CG638" s="184"/>
      <c r="CH638" s="184"/>
      <c r="CI638" s="184"/>
      <c r="CJ638" s="184"/>
      <c r="CK638" s="184"/>
      <c r="CL638" s="184"/>
      <c r="CM638" s="184"/>
      <c r="CN638" s="184"/>
      <c r="CO638" s="184"/>
      <c r="CP638" s="184"/>
      <c r="CQ638" s="184"/>
      <c r="CR638" s="184"/>
      <c r="CS638" s="184"/>
      <c r="CT638" s="184"/>
      <c r="CU638" s="184"/>
      <c r="CV638" s="184"/>
      <c r="CW638" s="184"/>
      <c r="CX638" s="184"/>
      <c r="CY638" s="184"/>
      <c r="CZ638" s="184"/>
      <c r="DA638" s="184"/>
      <c r="DB638" s="184"/>
      <c r="DC638" s="184"/>
      <c r="DD638" s="184"/>
      <c r="DE638" s="184"/>
      <c r="DF638" s="184"/>
      <c r="DG638" s="184"/>
      <c r="DH638" s="184"/>
      <c r="DI638" s="184"/>
      <c r="DJ638" s="184"/>
      <c r="DK638" s="184"/>
      <c r="DL638" s="184"/>
      <c r="DM638" s="184"/>
      <c r="DN638" s="184"/>
      <c r="DO638" s="184"/>
      <c r="DP638" s="184"/>
      <c r="DQ638" s="184"/>
      <c r="DR638" s="184"/>
      <c r="DS638" s="184"/>
      <c r="DT638" s="184"/>
      <c r="DU638" s="184"/>
      <c r="DV638" s="184"/>
      <c r="DW638" s="184"/>
      <c r="DX638" s="184"/>
      <c r="DY638" s="184"/>
      <c r="DZ638" s="184"/>
      <c r="EA638" s="184"/>
      <c r="EB638" s="184"/>
      <c r="EC638" s="184"/>
    </row>
    <row r="639" spans="1:133" s="128" customFormat="1" ht="15">
      <c r="A639" s="160" t="s">
        <v>583</v>
      </c>
      <c r="B639" s="160"/>
      <c r="C639" s="160"/>
      <c r="D639" s="160"/>
      <c r="E639" s="160"/>
      <c r="F639" s="213">
        <f>F634*F635*F636*F637</f>
        <v>62.4</v>
      </c>
      <c r="G639" s="149" t="s">
        <v>538</v>
      </c>
      <c r="H639" s="199"/>
      <c r="I639" s="199"/>
      <c r="J639" s="199"/>
      <c r="K639" s="199"/>
      <c r="L639" s="199"/>
      <c r="M639" s="199"/>
      <c r="N639" s="199"/>
      <c r="O639" s="199"/>
      <c r="P639" s="199"/>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c r="AS639" s="184"/>
      <c r="AT639" s="184"/>
      <c r="AU639" s="184"/>
      <c r="AV639" s="184"/>
      <c r="AW639" s="184"/>
      <c r="AX639" s="184"/>
      <c r="AY639" s="184"/>
      <c r="AZ639" s="184"/>
      <c r="BA639" s="184"/>
      <c r="BB639" s="184"/>
      <c r="BC639" s="184"/>
      <c r="BD639" s="184"/>
      <c r="BE639" s="184"/>
      <c r="BF639" s="184"/>
      <c r="BG639" s="184"/>
      <c r="BH639" s="184"/>
      <c r="BI639" s="184"/>
      <c r="BJ639" s="184"/>
      <c r="BK639" s="184"/>
      <c r="BL639" s="184"/>
      <c r="BM639" s="184"/>
      <c r="BN639" s="184"/>
      <c r="BO639" s="184"/>
      <c r="BP639" s="184"/>
      <c r="BQ639" s="184"/>
      <c r="BR639" s="184"/>
      <c r="BS639" s="184"/>
      <c r="BT639" s="184"/>
      <c r="BU639" s="184"/>
      <c r="BV639" s="184"/>
      <c r="BW639" s="184"/>
      <c r="BX639" s="184"/>
      <c r="BY639" s="184"/>
      <c r="BZ639" s="184"/>
      <c r="CA639" s="184"/>
      <c r="CB639" s="184"/>
      <c r="CC639" s="184"/>
      <c r="CD639" s="184"/>
      <c r="CE639" s="184"/>
      <c r="CF639" s="184"/>
      <c r="CG639" s="184"/>
      <c r="CH639" s="184"/>
      <c r="CI639" s="184"/>
      <c r="CJ639" s="184"/>
      <c r="CK639" s="184"/>
      <c r="CL639" s="184"/>
      <c r="CM639" s="184"/>
      <c r="CN639" s="184"/>
      <c r="CO639" s="184"/>
      <c r="CP639" s="184"/>
      <c r="CQ639" s="184"/>
      <c r="CR639" s="184"/>
      <c r="CS639" s="184"/>
      <c r="CT639" s="184"/>
      <c r="CU639" s="184"/>
      <c r="CV639" s="184"/>
      <c r="CW639" s="184"/>
      <c r="CX639" s="184"/>
      <c r="CY639" s="184"/>
      <c r="CZ639" s="184"/>
      <c r="DA639" s="184"/>
      <c r="DB639" s="184"/>
      <c r="DC639" s="184"/>
      <c r="DD639" s="184"/>
      <c r="DE639" s="184"/>
      <c r="DF639" s="184"/>
      <c r="DG639" s="184"/>
      <c r="DH639" s="184"/>
      <c r="DI639" s="184"/>
      <c r="DJ639" s="184"/>
      <c r="DK639" s="184"/>
      <c r="DL639" s="184"/>
      <c r="DM639" s="184"/>
      <c r="DN639" s="184"/>
      <c r="DO639" s="184"/>
      <c r="DP639" s="184"/>
      <c r="DQ639" s="184"/>
      <c r="DR639" s="184"/>
      <c r="DS639" s="184"/>
      <c r="DT639" s="184"/>
      <c r="DU639" s="184"/>
      <c r="DV639" s="184"/>
      <c r="DW639" s="184"/>
      <c r="DX639" s="184"/>
      <c r="DY639" s="184"/>
      <c r="DZ639" s="184"/>
      <c r="EA639" s="184"/>
      <c r="EB639" s="184"/>
      <c r="EC639" s="184"/>
    </row>
    <row r="640" spans="1:133" s="128" customFormat="1" ht="12.75">
      <c r="A640" s="165"/>
      <c r="B640" s="165"/>
      <c r="C640" s="165"/>
      <c r="D640" s="165"/>
      <c r="E640" s="165"/>
      <c r="F640" s="165"/>
      <c r="G640" s="165"/>
      <c r="H640" s="165"/>
      <c r="I640" s="165"/>
      <c r="J640" s="165"/>
      <c r="K640" s="165"/>
      <c r="L640" s="165"/>
      <c r="M640" s="165"/>
      <c r="N640" s="165"/>
      <c r="O640" s="165"/>
      <c r="P640" s="165"/>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c r="AS640" s="184"/>
      <c r="AT640" s="184"/>
      <c r="AU640" s="184"/>
      <c r="AV640" s="184"/>
      <c r="AW640" s="184"/>
      <c r="AX640" s="184"/>
      <c r="AY640" s="184"/>
      <c r="AZ640" s="184"/>
      <c r="BA640" s="184"/>
      <c r="BB640" s="184"/>
      <c r="BC640" s="184"/>
      <c r="BD640" s="184"/>
      <c r="BE640" s="184"/>
      <c r="BF640" s="184"/>
      <c r="BG640" s="184"/>
      <c r="BH640" s="184"/>
      <c r="BI640" s="184"/>
      <c r="BJ640" s="184"/>
      <c r="BK640" s="184"/>
      <c r="BL640" s="184"/>
      <c r="BM640" s="184"/>
      <c r="BN640" s="184"/>
      <c r="BO640" s="184"/>
      <c r="BP640" s="184"/>
      <c r="BQ640" s="184"/>
      <c r="BR640" s="184"/>
      <c r="BS640" s="184"/>
      <c r="BT640" s="184"/>
      <c r="BU640" s="184"/>
      <c r="BV640" s="184"/>
      <c r="BW640" s="184"/>
      <c r="BX640" s="184"/>
      <c r="BY640" s="184"/>
      <c r="BZ640" s="184"/>
      <c r="CA640" s="184"/>
      <c r="CB640" s="184"/>
      <c r="CC640" s="184"/>
      <c r="CD640" s="184"/>
      <c r="CE640" s="184"/>
      <c r="CF640" s="184"/>
      <c r="CG640" s="184"/>
      <c r="CH640" s="184"/>
      <c r="CI640" s="184"/>
      <c r="CJ640" s="184"/>
      <c r="CK640" s="184"/>
      <c r="CL640" s="184"/>
      <c r="CM640" s="184"/>
      <c r="CN640" s="184"/>
      <c r="CO640" s="184"/>
      <c r="CP640" s="184"/>
      <c r="CQ640" s="184"/>
      <c r="CR640" s="184"/>
      <c r="CS640" s="184"/>
      <c r="CT640" s="184"/>
      <c r="CU640" s="184"/>
      <c r="CV640" s="184"/>
      <c r="CW640" s="184"/>
      <c r="CX640" s="184"/>
      <c r="CY640" s="184"/>
      <c r="CZ640" s="184"/>
      <c r="DA640" s="184"/>
      <c r="DB640" s="184"/>
      <c r="DC640" s="184"/>
      <c r="DD640" s="184"/>
      <c r="DE640" s="184"/>
      <c r="DF640" s="184"/>
      <c r="DG640" s="184"/>
      <c r="DH640" s="184"/>
      <c r="DI640" s="184"/>
      <c r="DJ640" s="184"/>
      <c r="DK640" s="184"/>
      <c r="DL640" s="184"/>
      <c r="DM640" s="184"/>
      <c r="DN640" s="184"/>
      <c r="DO640" s="184"/>
      <c r="DP640" s="184"/>
      <c r="DQ640" s="184"/>
      <c r="DR640" s="184"/>
      <c r="DS640" s="184"/>
      <c r="DT640" s="184"/>
      <c r="DU640" s="184"/>
      <c r="DV640" s="184"/>
      <c r="DW640" s="184"/>
      <c r="DX640" s="184"/>
      <c r="DY640" s="184"/>
      <c r="DZ640" s="184"/>
      <c r="EA640" s="184"/>
      <c r="EB640" s="184"/>
      <c r="EC640" s="184"/>
    </row>
    <row r="641" spans="1:133" s="128" customFormat="1" ht="15">
      <c r="A641" s="160" t="s">
        <v>584</v>
      </c>
      <c r="B641" s="160"/>
      <c r="C641" s="160"/>
      <c r="D641" s="160"/>
      <c r="E641" s="160"/>
      <c r="F641" s="148"/>
      <c r="G641" s="149"/>
      <c r="H641" s="199"/>
      <c r="I641" s="199"/>
      <c r="J641" s="199"/>
      <c r="K641" s="199"/>
      <c r="L641" s="199"/>
      <c r="M641" s="199"/>
      <c r="N641" s="199"/>
      <c r="O641" s="199"/>
      <c r="P641" s="199"/>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c r="AS641" s="184"/>
      <c r="AT641" s="184"/>
      <c r="AU641" s="184"/>
      <c r="AV641" s="184"/>
      <c r="AW641" s="184"/>
      <c r="AX641" s="184"/>
      <c r="AY641" s="184"/>
      <c r="AZ641" s="184"/>
      <c r="BA641" s="184"/>
      <c r="BB641" s="184"/>
      <c r="BC641" s="184"/>
      <c r="BD641" s="184"/>
      <c r="BE641" s="184"/>
      <c r="BF641" s="184"/>
      <c r="BG641" s="184"/>
      <c r="BH641" s="184"/>
      <c r="BI641" s="184"/>
      <c r="BJ641" s="184"/>
      <c r="BK641" s="184"/>
      <c r="BL641" s="184"/>
      <c r="BM641" s="184"/>
      <c r="BN641" s="184"/>
      <c r="BO641" s="184"/>
      <c r="BP641" s="184"/>
      <c r="BQ641" s="184"/>
      <c r="BR641" s="184"/>
      <c r="BS641" s="184"/>
      <c r="BT641" s="184"/>
      <c r="BU641" s="184"/>
      <c r="BV641" s="184"/>
      <c r="BW641" s="184"/>
      <c r="BX641" s="184"/>
      <c r="BY641" s="184"/>
      <c r="BZ641" s="184"/>
      <c r="CA641" s="184"/>
      <c r="CB641" s="184"/>
      <c r="CC641" s="184"/>
      <c r="CD641" s="184"/>
      <c r="CE641" s="184"/>
      <c r="CF641" s="184"/>
      <c r="CG641" s="184"/>
      <c r="CH641" s="184"/>
      <c r="CI641" s="184"/>
      <c r="CJ641" s="184"/>
      <c r="CK641" s="184"/>
      <c r="CL641" s="184"/>
      <c r="CM641" s="184"/>
      <c r="CN641" s="184"/>
      <c r="CO641" s="184"/>
      <c r="CP641" s="184"/>
      <c r="CQ641" s="184"/>
      <c r="CR641" s="184"/>
      <c r="CS641" s="184"/>
      <c r="CT641" s="184"/>
      <c r="CU641" s="184"/>
      <c r="CV641" s="184"/>
      <c r="CW641" s="184"/>
      <c r="CX641" s="184"/>
      <c r="CY641" s="184"/>
      <c r="CZ641" s="184"/>
      <c r="DA641" s="184"/>
      <c r="DB641" s="184"/>
      <c r="DC641" s="184"/>
      <c r="DD641" s="184"/>
      <c r="DE641" s="184"/>
      <c r="DF641" s="184"/>
      <c r="DG641" s="184"/>
      <c r="DH641" s="184"/>
      <c r="DI641" s="184"/>
      <c r="DJ641" s="184"/>
      <c r="DK641" s="184"/>
      <c r="DL641" s="184"/>
      <c r="DM641" s="184"/>
      <c r="DN641" s="184"/>
      <c r="DO641" s="184"/>
      <c r="DP641" s="184"/>
      <c r="DQ641" s="184"/>
      <c r="DR641" s="184"/>
      <c r="DS641" s="184"/>
      <c r="DT641" s="184"/>
      <c r="DU641" s="184"/>
      <c r="DV641" s="184"/>
      <c r="DW641" s="184"/>
      <c r="DX641" s="184"/>
      <c r="DY641" s="184"/>
      <c r="DZ641" s="184"/>
      <c r="EA641" s="184"/>
      <c r="EB641" s="184"/>
      <c r="EC641" s="184"/>
    </row>
    <row r="642" spans="1:133" s="128" customFormat="1" ht="15">
      <c r="A642" s="160" t="s">
        <v>585</v>
      </c>
      <c r="B642" s="160"/>
      <c r="C642" s="160"/>
      <c r="D642" s="160"/>
      <c r="E642" s="160"/>
      <c r="F642" s="148">
        <f>F639</f>
        <v>62.4</v>
      </c>
      <c r="G642" s="149" t="s">
        <v>538</v>
      </c>
      <c r="H642" s="199"/>
      <c r="I642" s="199"/>
      <c r="J642" s="199"/>
      <c r="K642" s="199"/>
      <c r="L642" s="199"/>
      <c r="M642" s="199"/>
      <c r="N642" s="199"/>
      <c r="O642" s="199"/>
      <c r="P642" s="199"/>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c r="AS642" s="184"/>
      <c r="AT642" s="184"/>
      <c r="AU642" s="184"/>
      <c r="AV642" s="184"/>
      <c r="AW642" s="184"/>
      <c r="AX642" s="184"/>
      <c r="AY642" s="184"/>
      <c r="AZ642" s="184"/>
      <c r="BA642" s="184"/>
      <c r="BB642" s="184"/>
      <c r="BC642" s="184"/>
      <c r="BD642" s="184"/>
      <c r="BE642" s="184"/>
      <c r="BF642" s="184"/>
      <c r="BG642" s="184"/>
      <c r="BH642" s="184"/>
      <c r="BI642" s="184"/>
      <c r="BJ642" s="184"/>
      <c r="BK642" s="184"/>
      <c r="BL642" s="184"/>
      <c r="BM642" s="184"/>
      <c r="BN642" s="184"/>
      <c r="BO642" s="184"/>
      <c r="BP642" s="184"/>
      <c r="BQ642" s="184"/>
      <c r="BR642" s="184"/>
      <c r="BS642" s="184"/>
      <c r="BT642" s="184"/>
      <c r="BU642" s="184"/>
      <c r="BV642" s="184"/>
      <c r="BW642" s="184"/>
      <c r="BX642" s="184"/>
      <c r="BY642" s="184"/>
      <c r="BZ642" s="184"/>
      <c r="CA642" s="184"/>
      <c r="CB642" s="184"/>
      <c r="CC642" s="184"/>
      <c r="CD642" s="184"/>
      <c r="CE642" s="184"/>
      <c r="CF642" s="184"/>
      <c r="CG642" s="184"/>
      <c r="CH642" s="184"/>
      <c r="CI642" s="184"/>
      <c r="CJ642" s="184"/>
      <c r="CK642" s="184"/>
      <c r="CL642" s="184"/>
      <c r="CM642" s="184"/>
      <c r="CN642" s="184"/>
      <c r="CO642" s="184"/>
      <c r="CP642" s="184"/>
      <c r="CQ642" s="184"/>
      <c r="CR642" s="184"/>
      <c r="CS642" s="184"/>
      <c r="CT642" s="184"/>
      <c r="CU642" s="184"/>
      <c r="CV642" s="184"/>
      <c r="CW642" s="184"/>
      <c r="CX642" s="184"/>
      <c r="CY642" s="184"/>
      <c r="CZ642" s="184"/>
      <c r="DA642" s="184"/>
      <c r="DB642" s="184"/>
      <c r="DC642" s="184"/>
      <c r="DD642" s="184"/>
      <c r="DE642" s="184"/>
      <c r="DF642" s="184"/>
      <c r="DG642" s="184"/>
      <c r="DH642" s="184"/>
      <c r="DI642" s="184"/>
      <c r="DJ642" s="184"/>
      <c r="DK642" s="184"/>
      <c r="DL642" s="184"/>
      <c r="DM642" s="184"/>
      <c r="DN642" s="184"/>
      <c r="DO642" s="184"/>
      <c r="DP642" s="184"/>
      <c r="DQ642" s="184"/>
      <c r="DR642" s="184"/>
      <c r="DS642" s="184"/>
      <c r="DT642" s="184"/>
      <c r="DU642" s="184"/>
      <c r="DV642" s="184"/>
      <c r="DW642" s="184"/>
      <c r="DX642" s="184"/>
      <c r="DY642" s="184"/>
      <c r="DZ642" s="184"/>
      <c r="EA642" s="184"/>
      <c r="EB642" s="184"/>
      <c r="EC642" s="184"/>
    </row>
    <row r="643" spans="1:133" s="128" customFormat="1" ht="15">
      <c r="A643" s="160" t="s">
        <v>536</v>
      </c>
      <c r="B643" s="160"/>
      <c r="C643" s="160"/>
      <c r="D643" s="160"/>
      <c r="E643" s="160"/>
      <c r="F643" s="148">
        <v>1.05</v>
      </c>
      <c r="G643" s="149"/>
      <c r="H643" s="199"/>
      <c r="I643" s="199"/>
      <c r="J643" s="199"/>
      <c r="K643" s="199"/>
      <c r="L643" s="199"/>
      <c r="M643" s="199"/>
      <c r="N643" s="199"/>
      <c r="O643" s="199"/>
      <c r="P643" s="199"/>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4"/>
      <c r="AY643" s="184"/>
      <c r="AZ643" s="184"/>
      <c r="BA643" s="184"/>
      <c r="BB643" s="184"/>
      <c r="BC643" s="184"/>
      <c r="BD643" s="184"/>
      <c r="BE643" s="184"/>
      <c r="BF643" s="184"/>
      <c r="BG643" s="184"/>
      <c r="BH643" s="184"/>
      <c r="BI643" s="184"/>
      <c r="BJ643" s="184"/>
      <c r="BK643" s="184"/>
      <c r="BL643" s="184"/>
      <c r="BM643" s="184"/>
      <c r="BN643" s="184"/>
      <c r="BO643" s="184"/>
      <c r="BP643" s="184"/>
      <c r="BQ643" s="184"/>
      <c r="BR643" s="184"/>
      <c r="BS643" s="184"/>
      <c r="BT643" s="184"/>
      <c r="BU643" s="184"/>
      <c r="BV643" s="184"/>
      <c r="BW643" s="184"/>
      <c r="BX643" s="184"/>
      <c r="BY643" s="184"/>
      <c r="BZ643" s="184"/>
      <c r="CA643" s="184"/>
      <c r="CB643" s="184"/>
      <c r="CC643" s="184"/>
      <c r="CD643" s="184"/>
      <c r="CE643" s="184"/>
      <c r="CF643" s="184"/>
      <c r="CG643" s="184"/>
      <c r="CH643" s="184"/>
      <c r="CI643" s="184"/>
      <c r="CJ643" s="184"/>
      <c r="CK643" s="184"/>
      <c r="CL643" s="184"/>
      <c r="CM643" s="184"/>
      <c r="CN643" s="184"/>
      <c r="CO643" s="184"/>
      <c r="CP643" s="184"/>
      <c r="CQ643" s="184"/>
      <c r="CR643" s="184"/>
      <c r="CS643" s="184"/>
      <c r="CT643" s="184"/>
      <c r="CU643" s="184"/>
      <c r="CV643" s="184"/>
      <c r="CW643" s="184"/>
      <c r="CX643" s="184"/>
      <c r="CY643" s="184"/>
      <c r="CZ643" s="184"/>
      <c r="DA643" s="184"/>
      <c r="DB643" s="184"/>
      <c r="DC643" s="184"/>
      <c r="DD643" s="184"/>
      <c r="DE643" s="184"/>
      <c r="DF643" s="184"/>
      <c r="DG643" s="184"/>
      <c r="DH643" s="184"/>
      <c r="DI643" s="184"/>
      <c r="DJ643" s="184"/>
      <c r="DK643" s="184"/>
      <c r="DL643" s="184"/>
      <c r="DM643" s="184"/>
      <c r="DN643" s="184"/>
      <c r="DO643" s="184"/>
      <c r="DP643" s="184"/>
      <c r="DQ643" s="184"/>
      <c r="DR643" s="184"/>
      <c r="DS643" s="184"/>
      <c r="DT643" s="184"/>
      <c r="DU643" s="184"/>
      <c r="DV643" s="184"/>
      <c r="DW643" s="184"/>
      <c r="DX643" s="184"/>
      <c r="DY643" s="184"/>
      <c r="DZ643" s="184"/>
      <c r="EA643" s="184"/>
      <c r="EB643" s="184"/>
      <c r="EC643" s="184"/>
    </row>
    <row r="644" spans="1:133" s="128" customFormat="1" ht="15">
      <c r="A644" s="209" t="s">
        <v>537</v>
      </c>
      <c r="B644" s="209"/>
      <c r="C644" s="209"/>
      <c r="D644" s="209"/>
      <c r="E644" s="209"/>
      <c r="F644" s="213">
        <f>F643*F642</f>
        <v>65.52</v>
      </c>
      <c r="G644" s="208" t="s">
        <v>538</v>
      </c>
      <c r="H644" s="199"/>
      <c r="I644" s="199"/>
      <c r="J644" s="199"/>
      <c r="K644" s="199"/>
      <c r="L644" s="199"/>
      <c r="M644" s="199"/>
      <c r="N644" s="199"/>
      <c r="O644" s="199"/>
      <c r="P644" s="199"/>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4"/>
      <c r="AY644" s="184"/>
      <c r="AZ644" s="184"/>
      <c r="BA644" s="184"/>
      <c r="BB644" s="184"/>
      <c r="BC644" s="184"/>
      <c r="BD644" s="184"/>
      <c r="BE644" s="184"/>
      <c r="BF644" s="184"/>
      <c r="BG644" s="184"/>
      <c r="BH644" s="184"/>
      <c r="BI644" s="184"/>
      <c r="BJ644" s="184"/>
      <c r="BK644" s="184"/>
      <c r="BL644" s="184"/>
      <c r="BM644" s="184"/>
      <c r="BN644" s="184"/>
      <c r="BO644" s="184"/>
      <c r="BP644" s="184"/>
      <c r="BQ644" s="184"/>
      <c r="BR644" s="184"/>
      <c r="BS644" s="184"/>
      <c r="BT644" s="184"/>
      <c r="BU644" s="184"/>
      <c r="BV644" s="184"/>
      <c r="BW644" s="184"/>
      <c r="BX644" s="184"/>
      <c r="BY644" s="184"/>
      <c r="BZ644" s="184"/>
      <c r="CA644" s="184"/>
      <c r="CB644" s="184"/>
      <c r="CC644" s="184"/>
      <c r="CD644" s="184"/>
      <c r="CE644" s="184"/>
      <c r="CF644" s="184"/>
      <c r="CG644" s="184"/>
      <c r="CH644" s="184"/>
      <c r="CI644" s="184"/>
      <c r="CJ644" s="184"/>
      <c r="CK644" s="184"/>
      <c r="CL644" s="184"/>
      <c r="CM644" s="184"/>
      <c r="CN644" s="184"/>
      <c r="CO644" s="184"/>
      <c r="CP644" s="184"/>
      <c r="CQ644" s="184"/>
      <c r="CR644" s="184"/>
      <c r="CS644" s="184"/>
      <c r="CT644" s="184"/>
      <c r="CU644" s="184"/>
      <c r="CV644" s="184"/>
      <c r="CW644" s="184"/>
      <c r="CX644" s="184"/>
      <c r="CY644" s="184"/>
      <c r="CZ644" s="184"/>
      <c r="DA644" s="184"/>
      <c r="DB644" s="184"/>
      <c r="DC644" s="184"/>
      <c r="DD644" s="184"/>
      <c r="DE644" s="184"/>
      <c r="DF644" s="184"/>
      <c r="DG644" s="184"/>
      <c r="DH644" s="184"/>
      <c r="DI644" s="184"/>
      <c r="DJ644" s="184"/>
      <c r="DK644" s="184"/>
      <c r="DL644" s="184"/>
      <c r="DM644" s="184"/>
      <c r="DN644" s="184"/>
      <c r="DO644" s="184"/>
      <c r="DP644" s="184"/>
      <c r="DQ644" s="184"/>
      <c r="DR644" s="184"/>
      <c r="DS644" s="184"/>
      <c r="DT644" s="184"/>
      <c r="DU644" s="184"/>
      <c r="DV644" s="184"/>
      <c r="DW644" s="184"/>
      <c r="DX644" s="184"/>
      <c r="DY644" s="184"/>
      <c r="DZ644" s="184"/>
      <c r="EA644" s="184"/>
      <c r="EB644" s="184"/>
      <c r="EC644" s="184"/>
    </row>
    <row r="645" spans="1:133" s="128" customFormat="1" ht="15">
      <c r="A645" s="206" t="s">
        <v>519</v>
      </c>
      <c r="B645" s="206"/>
      <c r="C645" s="206"/>
      <c r="D645" s="206"/>
      <c r="E645" s="206"/>
      <c r="F645" s="213">
        <f>F644</f>
        <v>65.52</v>
      </c>
      <c r="G645" s="149"/>
      <c r="H645" s="199"/>
      <c r="I645" s="199"/>
      <c r="J645" s="199"/>
      <c r="K645" s="199"/>
      <c r="L645" s="199"/>
      <c r="M645" s="199"/>
      <c r="N645" s="199"/>
      <c r="O645" s="199"/>
      <c r="P645" s="199"/>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4"/>
      <c r="AY645" s="184"/>
      <c r="AZ645" s="184"/>
      <c r="BA645" s="184"/>
      <c r="BB645" s="184"/>
      <c r="BC645" s="184"/>
      <c r="BD645" s="184"/>
      <c r="BE645" s="184"/>
      <c r="BF645" s="184"/>
      <c r="BG645" s="184"/>
      <c r="BH645" s="184"/>
      <c r="BI645" s="184"/>
      <c r="BJ645" s="184"/>
      <c r="BK645" s="184"/>
      <c r="BL645" s="184"/>
      <c r="BM645" s="184"/>
      <c r="BN645" s="184"/>
      <c r="BO645" s="184"/>
      <c r="BP645" s="184"/>
      <c r="BQ645" s="184"/>
      <c r="BR645" s="184"/>
      <c r="BS645" s="184"/>
      <c r="BT645" s="184"/>
      <c r="BU645" s="184"/>
      <c r="BV645" s="184"/>
      <c r="BW645" s="184"/>
      <c r="BX645" s="184"/>
      <c r="BY645" s="184"/>
      <c r="BZ645" s="184"/>
      <c r="CA645" s="184"/>
      <c r="CB645" s="184"/>
      <c r="CC645" s="184"/>
      <c r="CD645" s="184"/>
      <c r="CE645" s="184"/>
      <c r="CF645" s="184"/>
      <c r="CG645" s="184"/>
      <c r="CH645" s="184"/>
      <c r="CI645" s="184"/>
      <c r="CJ645" s="184"/>
      <c r="CK645" s="184"/>
      <c r="CL645" s="184"/>
      <c r="CM645" s="184"/>
      <c r="CN645" s="184"/>
      <c r="CO645" s="184"/>
      <c r="CP645" s="184"/>
      <c r="CQ645" s="184"/>
      <c r="CR645" s="184"/>
      <c r="CS645" s="184"/>
      <c r="CT645" s="184"/>
      <c r="CU645" s="184"/>
      <c r="CV645" s="184"/>
      <c r="CW645" s="184"/>
      <c r="CX645" s="184"/>
      <c r="CY645" s="184"/>
      <c r="CZ645" s="184"/>
      <c r="DA645" s="184"/>
      <c r="DB645" s="184"/>
      <c r="DC645" s="184"/>
      <c r="DD645" s="184"/>
      <c r="DE645" s="184"/>
      <c r="DF645" s="184"/>
      <c r="DG645" s="184"/>
      <c r="DH645" s="184"/>
      <c r="DI645" s="184"/>
      <c r="DJ645" s="184"/>
      <c r="DK645" s="184"/>
      <c r="DL645" s="184"/>
      <c r="DM645" s="184"/>
      <c r="DN645" s="184"/>
      <c r="DO645" s="184"/>
      <c r="DP645" s="184"/>
      <c r="DQ645" s="184"/>
      <c r="DR645" s="184"/>
      <c r="DS645" s="184"/>
      <c r="DT645" s="184"/>
      <c r="DU645" s="184"/>
      <c r="DV645" s="184"/>
      <c r="DW645" s="184"/>
      <c r="DX645" s="184"/>
      <c r="DY645" s="184"/>
      <c r="DZ645" s="184"/>
      <c r="EA645" s="184"/>
      <c r="EB645" s="184"/>
      <c r="EC645" s="184"/>
    </row>
    <row r="646" spans="1:133" s="128" customFormat="1" ht="15">
      <c r="A646" s="160"/>
      <c r="B646" s="160"/>
      <c r="C646" s="160"/>
      <c r="D646" s="160"/>
      <c r="E646" s="160"/>
      <c r="F646" s="148"/>
      <c r="G646" s="149"/>
      <c r="H646" s="199"/>
      <c r="I646" s="199"/>
      <c r="J646" s="199"/>
      <c r="K646" s="199"/>
      <c r="L646" s="199"/>
      <c r="M646" s="199"/>
      <c r="N646" s="199"/>
      <c r="O646" s="199"/>
      <c r="P646" s="199"/>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c r="AS646" s="184"/>
      <c r="AT646" s="184"/>
      <c r="AU646" s="184"/>
      <c r="AV646" s="184"/>
      <c r="AW646" s="184"/>
      <c r="AX646" s="184"/>
      <c r="AY646" s="184"/>
      <c r="AZ646" s="184"/>
      <c r="BA646" s="184"/>
      <c r="BB646" s="184"/>
      <c r="BC646" s="184"/>
      <c r="BD646" s="184"/>
      <c r="BE646" s="184"/>
      <c r="BF646" s="184"/>
      <c r="BG646" s="184"/>
      <c r="BH646" s="184"/>
      <c r="BI646" s="184"/>
      <c r="BJ646" s="184"/>
      <c r="BK646" s="184"/>
      <c r="BL646" s="184"/>
      <c r="BM646" s="184"/>
      <c r="BN646" s="184"/>
      <c r="BO646" s="184"/>
      <c r="BP646" s="184"/>
      <c r="BQ646" s="184"/>
      <c r="BR646" s="184"/>
      <c r="BS646" s="184"/>
      <c r="BT646" s="184"/>
      <c r="BU646" s="184"/>
      <c r="BV646" s="184"/>
      <c r="BW646" s="184"/>
      <c r="BX646" s="184"/>
      <c r="BY646" s="184"/>
      <c r="BZ646" s="184"/>
      <c r="CA646" s="184"/>
      <c r="CB646" s="184"/>
      <c r="CC646" s="184"/>
      <c r="CD646" s="184"/>
      <c r="CE646" s="184"/>
      <c r="CF646" s="184"/>
      <c r="CG646" s="184"/>
      <c r="CH646" s="184"/>
      <c r="CI646" s="184"/>
      <c r="CJ646" s="184"/>
      <c r="CK646" s="184"/>
      <c r="CL646" s="184"/>
      <c r="CM646" s="184"/>
      <c r="CN646" s="184"/>
      <c r="CO646" s="184"/>
      <c r="CP646" s="184"/>
      <c r="CQ646" s="184"/>
      <c r="CR646" s="184"/>
      <c r="CS646" s="184"/>
      <c r="CT646" s="184"/>
      <c r="CU646" s="184"/>
      <c r="CV646" s="184"/>
      <c r="CW646" s="184"/>
      <c r="CX646" s="184"/>
      <c r="CY646" s="184"/>
      <c r="CZ646" s="184"/>
      <c r="DA646" s="184"/>
      <c r="DB646" s="184"/>
      <c r="DC646" s="184"/>
      <c r="DD646" s="184"/>
      <c r="DE646" s="184"/>
      <c r="DF646" s="184"/>
      <c r="DG646" s="184"/>
      <c r="DH646" s="184"/>
      <c r="DI646" s="184"/>
      <c r="DJ646" s="184"/>
      <c r="DK646" s="184"/>
      <c r="DL646" s="184"/>
      <c r="DM646" s="184"/>
      <c r="DN646" s="184"/>
      <c r="DO646" s="184"/>
      <c r="DP646" s="184"/>
      <c r="DQ646" s="184"/>
      <c r="DR646" s="184"/>
      <c r="DS646" s="184"/>
      <c r="DT646" s="184"/>
      <c r="DU646" s="184"/>
      <c r="DV646" s="184"/>
      <c r="DW646" s="184"/>
      <c r="DX646" s="184"/>
      <c r="DY646" s="184"/>
      <c r="DZ646" s="184"/>
      <c r="EA646" s="184"/>
      <c r="EB646" s="184"/>
      <c r="EC646" s="184"/>
    </row>
    <row r="647" spans="1:133" s="128" customFormat="1" ht="15">
      <c r="A647" s="160" t="s">
        <v>586</v>
      </c>
      <c r="B647" s="160"/>
      <c r="C647" s="160"/>
      <c r="D647" s="160"/>
      <c r="E647" s="160"/>
      <c r="F647" s="148">
        <v>0.24</v>
      </c>
      <c r="G647" s="149" t="s">
        <v>581</v>
      </c>
      <c r="H647" s="199" t="s">
        <v>587</v>
      </c>
      <c r="I647" s="199"/>
      <c r="J647" s="199"/>
      <c r="K647" s="199"/>
      <c r="L647" s="199"/>
      <c r="M647" s="199"/>
      <c r="N647" s="199"/>
      <c r="O647" s="199"/>
      <c r="P647" s="199"/>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c r="AS647" s="184"/>
      <c r="AT647" s="184"/>
      <c r="AU647" s="184"/>
      <c r="AV647" s="184"/>
      <c r="AW647" s="184"/>
      <c r="AX647" s="184"/>
      <c r="AY647" s="184"/>
      <c r="AZ647" s="184"/>
      <c r="BA647" s="184"/>
      <c r="BB647" s="184"/>
      <c r="BC647" s="184"/>
      <c r="BD647" s="184"/>
      <c r="BE647" s="184"/>
      <c r="BF647" s="184"/>
      <c r="BG647" s="184"/>
      <c r="BH647" s="184"/>
      <c r="BI647" s="184"/>
      <c r="BJ647" s="184"/>
      <c r="BK647" s="184"/>
      <c r="BL647" s="184"/>
      <c r="BM647" s="184"/>
      <c r="BN647" s="184"/>
      <c r="BO647" s="184"/>
      <c r="BP647" s="184"/>
      <c r="BQ647" s="184"/>
      <c r="BR647" s="184"/>
      <c r="BS647" s="184"/>
      <c r="BT647" s="184"/>
      <c r="BU647" s="184"/>
      <c r="BV647" s="184"/>
      <c r="BW647" s="184"/>
      <c r="BX647" s="184"/>
      <c r="BY647" s="184"/>
      <c r="BZ647" s="184"/>
      <c r="CA647" s="184"/>
      <c r="CB647" s="184"/>
      <c r="CC647" s="184"/>
      <c r="CD647" s="184"/>
      <c r="CE647" s="184"/>
      <c r="CF647" s="184"/>
      <c r="CG647" s="184"/>
      <c r="CH647" s="184"/>
      <c r="CI647" s="184"/>
      <c r="CJ647" s="184"/>
      <c r="CK647" s="184"/>
      <c r="CL647" s="184"/>
      <c r="CM647" s="184"/>
      <c r="CN647" s="184"/>
      <c r="CO647" s="184"/>
      <c r="CP647" s="184"/>
      <c r="CQ647" s="184"/>
      <c r="CR647" s="184"/>
      <c r="CS647" s="184"/>
      <c r="CT647" s="184"/>
      <c r="CU647" s="184"/>
      <c r="CV647" s="184"/>
      <c r="CW647" s="184"/>
      <c r="CX647" s="184"/>
      <c r="CY647" s="184"/>
      <c r="CZ647" s="184"/>
      <c r="DA647" s="184"/>
      <c r="DB647" s="184"/>
      <c r="DC647" s="184"/>
      <c r="DD647" s="184"/>
      <c r="DE647" s="184"/>
      <c r="DF647" s="184"/>
      <c r="DG647" s="184"/>
      <c r="DH647" s="184"/>
      <c r="DI647" s="184"/>
      <c r="DJ647" s="184"/>
      <c r="DK647" s="184"/>
      <c r="DL647" s="184"/>
      <c r="DM647" s="184"/>
      <c r="DN647" s="184"/>
      <c r="DO647" s="184"/>
      <c r="DP647" s="184"/>
      <c r="DQ647" s="184"/>
      <c r="DR647" s="184"/>
      <c r="DS647" s="184"/>
      <c r="DT647" s="184"/>
      <c r="DU647" s="184"/>
      <c r="DV647" s="184"/>
      <c r="DW647" s="184"/>
      <c r="DX647" s="184"/>
      <c r="DY647" s="184"/>
      <c r="DZ647" s="184"/>
      <c r="EA647" s="184"/>
      <c r="EB647" s="184"/>
      <c r="EC647" s="184"/>
    </row>
    <row r="648" spans="1:133" s="128" customFormat="1" ht="15">
      <c r="A648" s="160"/>
      <c r="B648" s="160"/>
      <c r="C648" s="160"/>
      <c r="D648" s="160"/>
      <c r="E648" s="160"/>
      <c r="F648" s="148">
        <f>0.17+0.17+0.17+0.17</f>
        <v>0.68</v>
      </c>
      <c r="G648" s="149" t="s">
        <v>531</v>
      </c>
      <c r="H648" s="199"/>
      <c r="I648" s="199"/>
      <c r="J648" s="199"/>
      <c r="K648" s="199"/>
      <c r="L648" s="199"/>
      <c r="M648" s="199"/>
      <c r="N648" s="199"/>
      <c r="O648" s="199"/>
      <c r="P648" s="199"/>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c r="AS648" s="184"/>
      <c r="AT648" s="184"/>
      <c r="AU648" s="184"/>
      <c r="AV648" s="184"/>
      <c r="AW648" s="184"/>
      <c r="AX648" s="184"/>
      <c r="AY648" s="184"/>
      <c r="AZ648" s="184"/>
      <c r="BA648" s="184"/>
      <c r="BB648" s="184"/>
      <c r="BC648" s="184"/>
      <c r="BD648" s="184"/>
      <c r="BE648" s="184"/>
      <c r="BF648" s="184"/>
      <c r="BG648" s="184"/>
      <c r="BH648" s="184"/>
      <c r="BI648" s="184"/>
      <c r="BJ648" s="184"/>
      <c r="BK648" s="184"/>
      <c r="BL648" s="184"/>
      <c r="BM648" s="184"/>
      <c r="BN648" s="184"/>
      <c r="BO648" s="184"/>
      <c r="BP648" s="184"/>
      <c r="BQ648" s="184"/>
      <c r="BR648" s="184"/>
      <c r="BS648" s="184"/>
      <c r="BT648" s="184"/>
      <c r="BU648" s="184"/>
      <c r="BV648" s="184"/>
      <c r="BW648" s="184"/>
      <c r="BX648" s="184"/>
      <c r="BY648" s="184"/>
      <c r="BZ648" s="184"/>
      <c r="CA648" s="184"/>
      <c r="CB648" s="184"/>
      <c r="CC648" s="184"/>
      <c r="CD648" s="184"/>
      <c r="CE648" s="184"/>
      <c r="CF648" s="184"/>
      <c r="CG648" s="184"/>
      <c r="CH648" s="184"/>
      <c r="CI648" s="184"/>
      <c r="CJ648" s="184"/>
      <c r="CK648" s="184"/>
      <c r="CL648" s="184"/>
      <c r="CM648" s="184"/>
      <c r="CN648" s="184"/>
      <c r="CO648" s="184"/>
      <c r="CP648" s="184"/>
      <c r="CQ648" s="184"/>
      <c r="CR648" s="184"/>
      <c r="CS648" s="184"/>
      <c r="CT648" s="184"/>
      <c r="CU648" s="184"/>
      <c r="CV648" s="184"/>
      <c r="CW648" s="184"/>
      <c r="CX648" s="184"/>
      <c r="CY648" s="184"/>
      <c r="CZ648" s="184"/>
      <c r="DA648" s="184"/>
      <c r="DB648" s="184"/>
      <c r="DC648" s="184"/>
      <c r="DD648" s="184"/>
      <c r="DE648" s="184"/>
      <c r="DF648" s="184"/>
      <c r="DG648" s="184"/>
      <c r="DH648" s="184"/>
      <c r="DI648" s="184"/>
      <c r="DJ648" s="184"/>
      <c r="DK648" s="184"/>
      <c r="DL648" s="184"/>
      <c r="DM648" s="184"/>
      <c r="DN648" s="184"/>
      <c r="DO648" s="184"/>
      <c r="DP648" s="184"/>
      <c r="DQ648" s="184"/>
      <c r="DR648" s="184"/>
      <c r="DS648" s="184"/>
      <c r="DT648" s="184"/>
      <c r="DU648" s="184"/>
      <c r="DV648" s="184"/>
      <c r="DW648" s="184"/>
      <c r="DX648" s="184"/>
      <c r="DY648" s="184"/>
      <c r="DZ648" s="184"/>
      <c r="EA648" s="184"/>
      <c r="EB648" s="184"/>
      <c r="EC648" s="184"/>
    </row>
    <row r="649" spans="1:133" s="128" customFormat="1" ht="15">
      <c r="A649" s="160"/>
      <c r="B649" s="160"/>
      <c r="C649" s="160"/>
      <c r="D649" s="160"/>
      <c r="E649" s="160"/>
      <c r="F649" s="148">
        <v>5</v>
      </c>
      <c r="G649" s="149" t="s">
        <v>533</v>
      </c>
      <c r="H649" s="199"/>
      <c r="I649" s="199"/>
      <c r="J649" s="199"/>
      <c r="K649" s="199"/>
      <c r="L649" s="199"/>
      <c r="M649" s="199"/>
      <c r="N649" s="199"/>
      <c r="O649" s="199"/>
      <c r="P649" s="199"/>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c r="AS649" s="184"/>
      <c r="AT649" s="184"/>
      <c r="AU649" s="184"/>
      <c r="AV649" s="184"/>
      <c r="AW649" s="184"/>
      <c r="AX649" s="184"/>
      <c r="AY649" s="184"/>
      <c r="AZ649" s="184"/>
      <c r="BA649" s="184"/>
      <c r="BB649" s="184"/>
      <c r="BC649" s="184"/>
      <c r="BD649" s="184"/>
      <c r="BE649" s="184"/>
      <c r="BF649" s="184"/>
      <c r="BG649" s="184"/>
      <c r="BH649" s="184"/>
      <c r="BI649" s="184"/>
      <c r="BJ649" s="184"/>
      <c r="BK649" s="184"/>
      <c r="BL649" s="184"/>
      <c r="BM649" s="184"/>
      <c r="BN649" s="184"/>
      <c r="BO649" s="184"/>
      <c r="BP649" s="184"/>
      <c r="BQ649" s="184"/>
      <c r="BR649" s="184"/>
      <c r="BS649" s="184"/>
      <c r="BT649" s="184"/>
      <c r="BU649" s="184"/>
      <c r="BV649" s="184"/>
      <c r="BW649" s="184"/>
      <c r="BX649" s="184"/>
      <c r="BY649" s="184"/>
      <c r="BZ649" s="184"/>
      <c r="CA649" s="184"/>
      <c r="CB649" s="184"/>
      <c r="CC649" s="184"/>
      <c r="CD649" s="184"/>
      <c r="CE649" s="184"/>
      <c r="CF649" s="184"/>
      <c r="CG649" s="184"/>
      <c r="CH649" s="184"/>
      <c r="CI649" s="184"/>
      <c r="CJ649" s="184"/>
      <c r="CK649" s="184"/>
      <c r="CL649" s="184"/>
      <c r="CM649" s="184"/>
      <c r="CN649" s="184"/>
      <c r="CO649" s="184"/>
      <c r="CP649" s="184"/>
      <c r="CQ649" s="184"/>
      <c r="CR649" s="184"/>
      <c r="CS649" s="184"/>
      <c r="CT649" s="184"/>
      <c r="CU649" s="184"/>
      <c r="CV649" s="184"/>
      <c r="CW649" s="184"/>
      <c r="CX649" s="184"/>
      <c r="CY649" s="184"/>
      <c r="CZ649" s="184"/>
      <c r="DA649" s="184"/>
      <c r="DB649" s="184"/>
      <c r="DC649" s="184"/>
      <c r="DD649" s="184"/>
      <c r="DE649" s="184"/>
      <c r="DF649" s="184"/>
      <c r="DG649" s="184"/>
      <c r="DH649" s="184"/>
      <c r="DI649" s="184"/>
      <c r="DJ649" s="184"/>
      <c r="DK649" s="184"/>
      <c r="DL649" s="184"/>
      <c r="DM649" s="184"/>
      <c r="DN649" s="184"/>
      <c r="DO649" s="184"/>
      <c r="DP649" s="184"/>
      <c r="DQ649" s="184"/>
      <c r="DR649" s="184"/>
      <c r="DS649" s="184"/>
      <c r="DT649" s="184"/>
      <c r="DU649" s="184"/>
      <c r="DV649" s="184"/>
      <c r="DW649" s="184"/>
      <c r="DX649" s="184"/>
      <c r="DY649" s="184"/>
      <c r="DZ649" s="184"/>
      <c r="EA649" s="184"/>
      <c r="EB649" s="184"/>
      <c r="EC649" s="184"/>
    </row>
    <row r="650" spans="1:133" s="128" customFormat="1" ht="15">
      <c r="A650" s="160" t="s">
        <v>588</v>
      </c>
      <c r="B650" s="160"/>
      <c r="C650" s="160"/>
      <c r="D650" s="160"/>
      <c r="E650" s="160"/>
      <c r="F650" s="148">
        <v>40</v>
      </c>
      <c r="G650" s="149" t="s">
        <v>467</v>
      </c>
      <c r="H650" s="199"/>
      <c r="I650" s="199"/>
      <c r="J650" s="199"/>
      <c r="K650" s="199"/>
      <c r="L650" s="199"/>
      <c r="M650" s="199"/>
      <c r="N650" s="199"/>
      <c r="O650" s="199"/>
      <c r="P650" s="199"/>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c r="AS650" s="184"/>
      <c r="AT650" s="184"/>
      <c r="AU650" s="184"/>
      <c r="AV650" s="184"/>
      <c r="AW650" s="184"/>
      <c r="AX650" s="184"/>
      <c r="AY650" s="184"/>
      <c r="AZ650" s="184"/>
      <c r="BA650" s="184"/>
      <c r="BB650" s="184"/>
      <c r="BC650" s="184"/>
      <c r="BD650" s="184"/>
      <c r="BE650" s="184"/>
      <c r="BF650" s="184"/>
      <c r="BG650" s="184"/>
      <c r="BH650" s="184"/>
      <c r="BI650" s="184"/>
      <c r="BJ650" s="184"/>
      <c r="BK650" s="184"/>
      <c r="BL650" s="184"/>
      <c r="BM650" s="184"/>
      <c r="BN650" s="184"/>
      <c r="BO650" s="184"/>
      <c r="BP650" s="184"/>
      <c r="BQ650" s="184"/>
      <c r="BR650" s="184"/>
      <c r="BS650" s="184"/>
      <c r="BT650" s="184"/>
      <c r="BU650" s="184"/>
      <c r="BV650" s="184"/>
      <c r="BW650" s="184"/>
      <c r="BX650" s="184"/>
      <c r="BY650" s="184"/>
      <c r="BZ650" s="184"/>
      <c r="CA650" s="184"/>
      <c r="CB650" s="184"/>
      <c r="CC650" s="184"/>
      <c r="CD650" s="184"/>
      <c r="CE650" s="184"/>
      <c r="CF650" s="184"/>
      <c r="CG650" s="184"/>
      <c r="CH650" s="184"/>
      <c r="CI650" s="184"/>
      <c r="CJ650" s="184"/>
      <c r="CK650" s="184"/>
      <c r="CL650" s="184"/>
      <c r="CM650" s="184"/>
      <c r="CN650" s="184"/>
      <c r="CO650" s="184"/>
      <c r="CP650" s="184"/>
      <c r="CQ650" s="184"/>
      <c r="CR650" s="184"/>
      <c r="CS650" s="184"/>
      <c r="CT650" s="184"/>
      <c r="CU650" s="184"/>
      <c r="CV650" s="184"/>
      <c r="CW650" s="184"/>
      <c r="CX650" s="184"/>
      <c r="CY650" s="184"/>
      <c r="CZ650" s="184"/>
      <c r="DA650" s="184"/>
      <c r="DB650" s="184"/>
      <c r="DC650" s="184"/>
      <c r="DD650" s="184"/>
      <c r="DE650" s="184"/>
      <c r="DF650" s="184"/>
      <c r="DG650" s="184"/>
      <c r="DH650" s="184"/>
      <c r="DI650" s="184"/>
      <c r="DJ650" s="184"/>
      <c r="DK650" s="184"/>
      <c r="DL650" s="184"/>
      <c r="DM650" s="184"/>
      <c r="DN650" s="184"/>
      <c r="DO650" s="184"/>
      <c r="DP650" s="184"/>
      <c r="DQ650" s="184"/>
      <c r="DR650" s="184"/>
      <c r="DS650" s="184"/>
      <c r="DT650" s="184"/>
      <c r="DU650" s="184"/>
      <c r="DV650" s="184"/>
      <c r="DW650" s="184"/>
      <c r="DX650" s="184"/>
      <c r="DY650" s="184"/>
      <c r="DZ650" s="184"/>
      <c r="EA650" s="184"/>
      <c r="EB650" s="184"/>
      <c r="EC650" s="184"/>
    </row>
    <row r="651" spans="1:133" s="128" customFormat="1" ht="15">
      <c r="A651" s="160"/>
      <c r="B651" s="160"/>
      <c r="C651" s="160"/>
      <c r="D651" s="160"/>
      <c r="E651" s="160"/>
      <c r="F651" s="148"/>
      <c r="G651" s="149"/>
      <c r="H651" s="199"/>
      <c r="I651" s="199"/>
      <c r="J651" s="199"/>
      <c r="K651" s="199"/>
      <c r="L651" s="199"/>
      <c r="M651" s="199"/>
      <c r="N651" s="199"/>
      <c r="O651" s="199"/>
      <c r="P651" s="199"/>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c r="AS651" s="184"/>
      <c r="AT651" s="184"/>
      <c r="AU651" s="184"/>
      <c r="AV651" s="184"/>
      <c r="AW651" s="184"/>
      <c r="AX651" s="184"/>
      <c r="AY651" s="184"/>
      <c r="AZ651" s="184"/>
      <c r="BA651" s="184"/>
      <c r="BB651" s="184"/>
      <c r="BC651" s="184"/>
      <c r="BD651" s="184"/>
      <c r="BE651" s="184"/>
      <c r="BF651" s="184"/>
      <c r="BG651" s="184"/>
      <c r="BH651" s="184"/>
      <c r="BI651" s="184"/>
      <c r="BJ651" s="184"/>
      <c r="BK651" s="184"/>
      <c r="BL651" s="184"/>
      <c r="BM651" s="184"/>
      <c r="BN651" s="184"/>
      <c r="BO651" s="184"/>
      <c r="BP651" s="184"/>
      <c r="BQ651" s="184"/>
      <c r="BR651" s="184"/>
      <c r="BS651" s="184"/>
      <c r="BT651" s="184"/>
      <c r="BU651" s="184"/>
      <c r="BV651" s="184"/>
      <c r="BW651" s="184"/>
      <c r="BX651" s="184"/>
      <c r="BY651" s="184"/>
      <c r="BZ651" s="184"/>
      <c r="CA651" s="184"/>
      <c r="CB651" s="184"/>
      <c r="CC651" s="184"/>
      <c r="CD651" s="184"/>
      <c r="CE651" s="184"/>
      <c r="CF651" s="184"/>
      <c r="CG651" s="184"/>
      <c r="CH651" s="184"/>
      <c r="CI651" s="184"/>
      <c r="CJ651" s="184"/>
      <c r="CK651" s="184"/>
      <c r="CL651" s="184"/>
      <c r="CM651" s="184"/>
      <c r="CN651" s="184"/>
      <c r="CO651" s="184"/>
      <c r="CP651" s="184"/>
      <c r="CQ651" s="184"/>
      <c r="CR651" s="184"/>
      <c r="CS651" s="184"/>
      <c r="CT651" s="184"/>
      <c r="CU651" s="184"/>
      <c r="CV651" s="184"/>
      <c r="CW651" s="184"/>
      <c r="CX651" s="184"/>
      <c r="CY651" s="184"/>
      <c r="CZ651" s="184"/>
      <c r="DA651" s="184"/>
      <c r="DB651" s="184"/>
      <c r="DC651" s="184"/>
      <c r="DD651" s="184"/>
      <c r="DE651" s="184"/>
      <c r="DF651" s="184"/>
      <c r="DG651" s="184"/>
      <c r="DH651" s="184"/>
      <c r="DI651" s="184"/>
      <c r="DJ651" s="184"/>
      <c r="DK651" s="184"/>
      <c r="DL651" s="184"/>
      <c r="DM651" s="184"/>
      <c r="DN651" s="184"/>
      <c r="DO651" s="184"/>
      <c r="DP651" s="184"/>
      <c r="DQ651" s="184"/>
      <c r="DR651" s="184"/>
      <c r="DS651" s="184"/>
      <c r="DT651" s="184"/>
      <c r="DU651" s="184"/>
      <c r="DV651" s="184"/>
      <c r="DW651" s="184"/>
      <c r="DX651" s="184"/>
      <c r="DY651" s="184"/>
      <c r="DZ651" s="184"/>
      <c r="EA651" s="184"/>
      <c r="EB651" s="184"/>
      <c r="EC651" s="184"/>
    </row>
    <row r="652" spans="1:133" s="128" customFormat="1" ht="15">
      <c r="A652" s="160" t="s">
        <v>589</v>
      </c>
      <c r="B652" s="160"/>
      <c r="C652" s="160"/>
      <c r="D652" s="160"/>
      <c r="E652" s="160"/>
      <c r="F652" s="213">
        <f>F648*F649*F650*F647</f>
        <v>32.64</v>
      </c>
      <c r="G652" s="149" t="s">
        <v>538</v>
      </c>
      <c r="H652" s="199"/>
      <c r="I652" s="199"/>
      <c r="J652" s="199"/>
      <c r="K652" s="199"/>
      <c r="L652" s="199"/>
      <c r="M652" s="199"/>
      <c r="N652" s="199"/>
      <c r="O652" s="199"/>
      <c r="P652" s="199"/>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c r="AS652" s="184"/>
      <c r="AT652" s="184"/>
      <c r="AU652" s="184"/>
      <c r="AV652" s="184"/>
      <c r="AW652" s="184"/>
      <c r="AX652" s="184"/>
      <c r="AY652" s="184"/>
      <c r="AZ652" s="184"/>
      <c r="BA652" s="184"/>
      <c r="BB652" s="184"/>
      <c r="BC652" s="184"/>
      <c r="BD652" s="184"/>
      <c r="BE652" s="184"/>
      <c r="BF652" s="184"/>
      <c r="BG652" s="184"/>
      <c r="BH652" s="184"/>
      <c r="BI652" s="184"/>
      <c r="BJ652" s="184"/>
      <c r="BK652" s="184"/>
      <c r="BL652" s="184"/>
      <c r="BM652" s="184"/>
      <c r="BN652" s="184"/>
      <c r="BO652" s="184"/>
      <c r="BP652" s="184"/>
      <c r="BQ652" s="184"/>
      <c r="BR652" s="184"/>
      <c r="BS652" s="184"/>
      <c r="BT652" s="184"/>
      <c r="BU652" s="184"/>
      <c r="BV652" s="184"/>
      <c r="BW652" s="184"/>
      <c r="BX652" s="184"/>
      <c r="BY652" s="184"/>
      <c r="BZ652" s="184"/>
      <c r="CA652" s="184"/>
      <c r="CB652" s="184"/>
      <c r="CC652" s="184"/>
      <c r="CD652" s="184"/>
      <c r="CE652" s="184"/>
      <c r="CF652" s="184"/>
      <c r="CG652" s="184"/>
      <c r="CH652" s="184"/>
      <c r="CI652" s="184"/>
      <c r="CJ652" s="184"/>
      <c r="CK652" s="184"/>
      <c r="CL652" s="184"/>
      <c r="CM652" s="184"/>
      <c r="CN652" s="184"/>
      <c r="CO652" s="184"/>
      <c r="CP652" s="184"/>
      <c r="CQ652" s="184"/>
      <c r="CR652" s="184"/>
      <c r="CS652" s="184"/>
      <c r="CT652" s="184"/>
      <c r="CU652" s="184"/>
      <c r="CV652" s="184"/>
      <c r="CW652" s="184"/>
      <c r="CX652" s="184"/>
      <c r="CY652" s="184"/>
      <c r="CZ652" s="184"/>
      <c r="DA652" s="184"/>
      <c r="DB652" s="184"/>
      <c r="DC652" s="184"/>
      <c r="DD652" s="184"/>
      <c r="DE652" s="184"/>
      <c r="DF652" s="184"/>
      <c r="DG652" s="184"/>
      <c r="DH652" s="184"/>
      <c r="DI652" s="184"/>
      <c r="DJ652" s="184"/>
      <c r="DK652" s="184"/>
      <c r="DL652" s="184"/>
      <c r="DM652" s="184"/>
      <c r="DN652" s="184"/>
      <c r="DO652" s="184"/>
      <c r="DP652" s="184"/>
      <c r="DQ652" s="184"/>
      <c r="DR652" s="184"/>
      <c r="DS652" s="184"/>
      <c r="DT652" s="184"/>
      <c r="DU652" s="184"/>
      <c r="DV652" s="184"/>
      <c r="DW652" s="184"/>
      <c r="DX652" s="184"/>
      <c r="DY652" s="184"/>
      <c r="DZ652" s="184"/>
      <c r="EA652" s="184"/>
      <c r="EB652" s="184"/>
      <c r="EC652" s="184"/>
    </row>
    <row r="653" spans="1:133" s="128" customFormat="1" ht="12.75">
      <c r="A653" s="165"/>
      <c r="B653" s="165"/>
      <c r="C653" s="165"/>
      <c r="D653" s="165"/>
      <c r="E653" s="165"/>
      <c r="F653" s="165"/>
      <c r="G653" s="165"/>
      <c r="H653" s="165"/>
      <c r="I653" s="165"/>
      <c r="J653" s="165"/>
      <c r="K653" s="165"/>
      <c r="L653" s="165"/>
      <c r="M653" s="165"/>
      <c r="N653" s="165"/>
      <c r="O653" s="165"/>
      <c r="P653" s="165"/>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c r="AS653" s="184"/>
      <c r="AT653" s="184"/>
      <c r="AU653" s="184"/>
      <c r="AV653" s="184"/>
      <c r="AW653" s="184"/>
      <c r="AX653" s="184"/>
      <c r="AY653" s="184"/>
      <c r="AZ653" s="184"/>
      <c r="BA653" s="184"/>
      <c r="BB653" s="184"/>
      <c r="BC653" s="184"/>
      <c r="BD653" s="184"/>
      <c r="BE653" s="184"/>
      <c r="BF653" s="184"/>
      <c r="BG653" s="184"/>
      <c r="BH653" s="184"/>
      <c r="BI653" s="184"/>
      <c r="BJ653" s="184"/>
      <c r="BK653" s="184"/>
      <c r="BL653" s="184"/>
      <c r="BM653" s="184"/>
      <c r="BN653" s="184"/>
      <c r="BO653" s="184"/>
      <c r="BP653" s="184"/>
      <c r="BQ653" s="184"/>
      <c r="BR653" s="184"/>
      <c r="BS653" s="184"/>
      <c r="BT653" s="184"/>
      <c r="BU653" s="184"/>
      <c r="BV653" s="184"/>
      <c r="BW653" s="184"/>
      <c r="BX653" s="184"/>
      <c r="BY653" s="184"/>
      <c r="BZ653" s="184"/>
      <c r="CA653" s="184"/>
      <c r="CB653" s="184"/>
      <c r="CC653" s="184"/>
      <c r="CD653" s="184"/>
      <c r="CE653" s="184"/>
      <c r="CF653" s="184"/>
      <c r="CG653" s="184"/>
      <c r="CH653" s="184"/>
      <c r="CI653" s="184"/>
      <c r="CJ653" s="184"/>
      <c r="CK653" s="184"/>
      <c r="CL653" s="184"/>
      <c r="CM653" s="184"/>
      <c r="CN653" s="184"/>
      <c r="CO653" s="184"/>
      <c r="CP653" s="184"/>
      <c r="CQ653" s="184"/>
      <c r="CR653" s="184"/>
      <c r="CS653" s="184"/>
      <c r="CT653" s="184"/>
      <c r="CU653" s="184"/>
      <c r="CV653" s="184"/>
      <c r="CW653" s="184"/>
      <c r="CX653" s="184"/>
      <c r="CY653" s="184"/>
      <c r="CZ653" s="184"/>
      <c r="DA653" s="184"/>
      <c r="DB653" s="184"/>
      <c r="DC653" s="184"/>
      <c r="DD653" s="184"/>
      <c r="DE653" s="184"/>
      <c r="DF653" s="184"/>
      <c r="DG653" s="184"/>
      <c r="DH653" s="184"/>
      <c r="DI653" s="184"/>
      <c r="DJ653" s="184"/>
      <c r="DK653" s="184"/>
      <c r="DL653" s="184"/>
      <c r="DM653" s="184"/>
      <c r="DN653" s="184"/>
      <c r="DO653" s="184"/>
      <c r="DP653" s="184"/>
      <c r="DQ653" s="184"/>
      <c r="DR653" s="184"/>
      <c r="DS653" s="184"/>
      <c r="DT653" s="184"/>
      <c r="DU653" s="184"/>
      <c r="DV653" s="184"/>
      <c r="DW653" s="184"/>
      <c r="DX653" s="184"/>
      <c r="DY653" s="184"/>
      <c r="DZ653" s="184"/>
      <c r="EA653" s="184"/>
      <c r="EB653" s="184"/>
      <c r="EC653" s="184"/>
    </row>
    <row r="654" spans="1:133" s="128" customFormat="1" ht="15">
      <c r="A654" s="160" t="s">
        <v>590</v>
      </c>
      <c r="B654" s="160"/>
      <c r="C654" s="160"/>
      <c r="D654" s="160"/>
      <c r="E654" s="160"/>
      <c r="F654" s="148"/>
      <c r="G654" s="149"/>
      <c r="H654" s="199"/>
      <c r="I654" s="199"/>
      <c r="J654" s="199"/>
      <c r="K654" s="199"/>
      <c r="L654" s="199"/>
      <c r="M654" s="199"/>
      <c r="N654" s="199"/>
      <c r="O654" s="199"/>
      <c r="P654" s="199"/>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c r="AS654" s="184"/>
      <c r="AT654" s="184"/>
      <c r="AU654" s="184"/>
      <c r="AV654" s="184"/>
      <c r="AW654" s="184"/>
      <c r="AX654" s="184"/>
      <c r="AY654" s="184"/>
      <c r="AZ654" s="184"/>
      <c r="BA654" s="184"/>
      <c r="BB654" s="184"/>
      <c r="BC654" s="184"/>
      <c r="BD654" s="184"/>
      <c r="BE654" s="184"/>
      <c r="BF654" s="184"/>
      <c r="BG654" s="184"/>
      <c r="BH654" s="184"/>
      <c r="BI654" s="184"/>
      <c r="BJ654" s="184"/>
      <c r="BK654" s="184"/>
      <c r="BL654" s="184"/>
      <c r="BM654" s="184"/>
      <c r="BN654" s="184"/>
      <c r="BO654" s="184"/>
      <c r="BP654" s="184"/>
      <c r="BQ654" s="184"/>
      <c r="BR654" s="184"/>
      <c r="BS654" s="184"/>
      <c r="BT654" s="184"/>
      <c r="BU654" s="184"/>
      <c r="BV654" s="184"/>
      <c r="BW654" s="184"/>
      <c r="BX654" s="184"/>
      <c r="BY654" s="184"/>
      <c r="BZ654" s="184"/>
      <c r="CA654" s="184"/>
      <c r="CB654" s="184"/>
      <c r="CC654" s="184"/>
      <c r="CD654" s="184"/>
      <c r="CE654" s="184"/>
      <c r="CF654" s="184"/>
      <c r="CG654" s="184"/>
      <c r="CH654" s="184"/>
      <c r="CI654" s="184"/>
      <c r="CJ654" s="184"/>
      <c r="CK654" s="184"/>
      <c r="CL654" s="184"/>
      <c r="CM654" s="184"/>
      <c r="CN654" s="184"/>
      <c r="CO654" s="184"/>
      <c r="CP654" s="184"/>
      <c r="CQ654" s="184"/>
      <c r="CR654" s="184"/>
      <c r="CS654" s="184"/>
      <c r="CT654" s="184"/>
      <c r="CU654" s="184"/>
      <c r="CV654" s="184"/>
      <c r="CW654" s="184"/>
      <c r="CX654" s="184"/>
      <c r="CY654" s="184"/>
      <c r="CZ654" s="184"/>
      <c r="DA654" s="184"/>
      <c r="DB654" s="184"/>
      <c r="DC654" s="184"/>
      <c r="DD654" s="184"/>
      <c r="DE654" s="184"/>
      <c r="DF654" s="184"/>
      <c r="DG654" s="184"/>
      <c r="DH654" s="184"/>
      <c r="DI654" s="184"/>
      <c r="DJ654" s="184"/>
      <c r="DK654" s="184"/>
      <c r="DL654" s="184"/>
      <c r="DM654" s="184"/>
      <c r="DN654" s="184"/>
      <c r="DO654" s="184"/>
      <c r="DP654" s="184"/>
      <c r="DQ654" s="184"/>
      <c r="DR654" s="184"/>
      <c r="DS654" s="184"/>
      <c r="DT654" s="184"/>
      <c r="DU654" s="184"/>
      <c r="DV654" s="184"/>
      <c r="DW654" s="184"/>
      <c r="DX654" s="184"/>
      <c r="DY654" s="184"/>
      <c r="DZ654" s="184"/>
      <c r="EA654" s="184"/>
      <c r="EB654" s="184"/>
      <c r="EC654" s="184"/>
    </row>
    <row r="655" spans="1:133" s="128" customFormat="1" ht="15">
      <c r="A655" s="160" t="s">
        <v>591</v>
      </c>
      <c r="B655" s="160"/>
      <c r="C655" s="160"/>
      <c r="D655" s="160"/>
      <c r="E655" s="160"/>
      <c r="F655" s="148">
        <f>F652</f>
        <v>32.64</v>
      </c>
      <c r="G655" s="149" t="s">
        <v>538</v>
      </c>
      <c r="H655" s="199"/>
      <c r="I655" s="199"/>
      <c r="J655" s="199"/>
      <c r="K655" s="199"/>
      <c r="L655" s="199"/>
      <c r="M655" s="199"/>
      <c r="N655" s="199"/>
      <c r="O655" s="199"/>
      <c r="P655" s="199"/>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c r="AS655" s="184"/>
      <c r="AT655" s="184"/>
      <c r="AU655" s="184"/>
      <c r="AV655" s="184"/>
      <c r="AW655" s="184"/>
      <c r="AX655" s="184"/>
      <c r="AY655" s="184"/>
      <c r="AZ655" s="184"/>
      <c r="BA655" s="184"/>
      <c r="BB655" s="184"/>
      <c r="BC655" s="184"/>
      <c r="BD655" s="184"/>
      <c r="BE655" s="184"/>
      <c r="BF655" s="184"/>
      <c r="BG655" s="184"/>
      <c r="BH655" s="184"/>
      <c r="BI655" s="184"/>
      <c r="BJ655" s="184"/>
      <c r="BK655" s="184"/>
      <c r="BL655" s="184"/>
      <c r="BM655" s="184"/>
      <c r="BN655" s="184"/>
      <c r="BO655" s="184"/>
      <c r="BP655" s="184"/>
      <c r="BQ655" s="184"/>
      <c r="BR655" s="184"/>
      <c r="BS655" s="184"/>
      <c r="BT655" s="184"/>
      <c r="BU655" s="184"/>
      <c r="BV655" s="184"/>
      <c r="BW655" s="184"/>
      <c r="BX655" s="184"/>
      <c r="BY655" s="184"/>
      <c r="BZ655" s="184"/>
      <c r="CA655" s="184"/>
      <c r="CB655" s="184"/>
      <c r="CC655" s="184"/>
      <c r="CD655" s="184"/>
      <c r="CE655" s="184"/>
      <c r="CF655" s="184"/>
      <c r="CG655" s="184"/>
      <c r="CH655" s="184"/>
      <c r="CI655" s="184"/>
      <c r="CJ655" s="184"/>
      <c r="CK655" s="184"/>
      <c r="CL655" s="184"/>
      <c r="CM655" s="184"/>
      <c r="CN655" s="184"/>
      <c r="CO655" s="184"/>
      <c r="CP655" s="184"/>
      <c r="CQ655" s="184"/>
      <c r="CR655" s="184"/>
      <c r="CS655" s="184"/>
      <c r="CT655" s="184"/>
      <c r="CU655" s="184"/>
      <c r="CV655" s="184"/>
      <c r="CW655" s="184"/>
      <c r="CX655" s="184"/>
      <c r="CY655" s="184"/>
      <c r="CZ655" s="184"/>
      <c r="DA655" s="184"/>
      <c r="DB655" s="184"/>
      <c r="DC655" s="184"/>
      <c r="DD655" s="184"/>
      <c r="DE655" s="184"/>
      <c r="DF655" s="184"/>
      <c r="DG655" s="184"/>
      <c r="DH655" s="184"/>
      <c r="DI655" s="184"/>
      <c r="DJ655" s="184"/>
      <c r="DK655" s="184"/>
      <c r="DL655" s="184"/>
      <c r="DM655" s="184"/>
      <c r="DN655" s="184"/>
      <c r="DO655" s="184"/>
      <c r="DP655" s="184"/>
      <c r="DQ655" s="184"/>
      <c r="DR655" s="184"/>
      <c r="DS655" s="184"/>
      <c r="DT655" s="184"/>
      <c r="DU655" s="184"/>
      <c r="DV655" s="184"/>
      <c r="DW655" s="184"/>
      <c r="DX655" s="184"/>
      <c r="DY655" s="184"/>
      <c r="DZ655" s="184"/>
      <c r="EA655" s="184"/>
      <c r="EB655" s="184"/>
      <c r="EC655" s="184"/>
    </row>
    <row r="656" spans="1:133" s="128" customFormat="1" ht="15">
      <c r="A656" s="160" t="s">
        <v>536</v>
      </c>
      <c r="B656" s="160"/>
      <c r="C656" s="160"/>
      <c r="D656" s="160"/>
      <c r="E656" s="160"/>
      <c r="F656" s="148">
        <v>1.05</v>
      </c>
      <c r="G656" s="149"/>
      <c r="H656" s="199"/>
      <c r="I656" s="199"/>
      <c r="J656" s="199"/>
      <c r="K656" s="199"/>
      <c r="L656" s="199"/>
      <c r="M656" s="199"/>
      <c r="N656" s="199"/>
      <c r="O656" s="199"/>
      <c r="P656" s="199"/>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c r="AS656" s="184"/>
      <c r="AT656" s="184"/>
      <c r="AU656" s="184"/>
      <c r="AV656" s="184"/>
      <c r="AW656" s="184"/>
      <c r="AX656" s="184"/>
      <c r="AY656" s="184"/>
      <c r="AZ656" s="184"/>
      <c r="BA656" s="184"/>
      <c r="BB656" s="184"/>
      <c r="BC656" s="184"/>
      <c r="BD656" s="184"/>
      <c r="BE656" s="184"/>
      <c r="BF656" s="184"/>
      <c r="BG656" s="184"/>
      <c r="BH656" s="184"/>
      <c r="BI656" s="184"/>
      <c r="BJ656" s="184"/>
      <c r="BK656" s="184"/>
      <c r="BL656" s="184"/>
      <c r="BM656" s="184"/>
      <c r="BN656" s="184"/>
      <c r="BO656" s="184"/>
      <c r="BP656" s="184"/>
      <c r="BQ656" s="184"/>
      <c r="BR656" s="184"/>
      <c r="BS656" s="184"/>
      <c r="BT656" s="184"/>
      <c r="BU656" s="184"/>
      <c r="BV656" s="184"/>
      <c r="BW656" s="184"/>
      <c r="BX656" s="184"/>
      <c r="BY656" s="184"/>
      <c r="BZ656" s="184"/>
      <c r="CA656" s="184"/>
      <c r="CB656" s="184"/>
      <c r="CC656" s="184"/>
      <c r="CD656" s="184"/>
      <c r="CE656" s="184"/>
      <c r="CF656" s="184"/>
      <c r="CG656" s="184"/>
      <c r="CH656" s="184"/>
      <c r="CI656" s="184"/>
      <c r="CJ656" s="184"/>
      <c r="CK656" s="184"/>
      <c r="CL656" s="184"/>
      <c r="CM656" s="184"/>
      <c r="CN656" s="184"/>
      <c r="CO656" s="184"/>
      <c r="CP656" s="184"/>
      <c r="CQ656" s="184"/>
      <c r="CR656" s="184"/>
      <c r="CS656" s="184"/>
      <c r="CT656" s="184"/>
      <c r="CU656" s="184"/>
      <c r="CV656" s="184"/>
      <c r="CW656" s="184"/>
      <c r="CX656" s="184"/>
      <c r="CY656" s="184"/>
      <c r="CZ656" s="184"/>
      <c r="DA656" s="184"/>
      <c r="DB656" s="184"/>
      <c r="DC656" s="184"/>
      <c r="DD656" s="184"/>
      <c r="DE656" s="184"/>
      <c r="DF656" s="184"/>
      <c r="DG656" s="184"/>
      <c r="DH656" s="184"/>
      <c r="DI656" s="184"/>
      <c r="DJ656" s="184"/>
      <c r="DK656" s="184"/>
      <c r="DL656" s="184"/>
      <c r="DM656" s="184"/>
      <c r="DN656" s="184"/>
      <c r="DO656" s="184"/>
      <c r="DP656" s="184"/>
      <c r="DQ656" s="184"/>
      <c r="DR656" s="184"/>
      <c r="DS656" s="184"/>
      <c r="DT656" s="184"/>
      <c r="DU656" s="184"/>
      <c r="DV656" s="184"/>
      <c r="DW656" s="184"/>
      <c r="DX656" s="184"/>
      <c r="DY656" s="184"/>
      <c r="DZ656" s="184"/>
      <c r="EA656" s="184"/>
      <c r="EB656" s="184"/>
      <c r="EC656" s="184"/>
    </row>
    <row r="657" spans="1:133" s="128" customFormat="1" ht="15">
      <c r="A657" s="209"/>
      <c r="B657" s="209"/>
      <c r="C657" s="209"/>
      <c r="D657" s="209"/>
      <c r="E657" s="209"/>
      <c r="F657" s="213">
        <f>F656*F655</f>
        <v>34.272</v>
      </c>
      <c r="G657" s="208" t="s">
        <v>538</v>
      </c>
      <c r="H657" s="199"/>
      <c r="I657" s="199"/>
      <c r="J657" s="199"/>
      <c r="K657" s="199"/>
      <c r="L657" s="199"/>
      <c r="M657" s="199"/>
      <c r="N657" s="199"/>
      <c r="O657" s="199"/>
      <c r="P657" s="199"/>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c r="AS657" s="184"/>
      <c r="AT657" s="184"/>
      <c r="AU657" s="184"/>
      <c r="AV657" s="184"/>
      <c r="AW657" s="184"/>
      <c r="AX657" s="184"/>
      <c r="AY657" s="184"/>
      <c r="AZ657" s="184"/>
      <c r="BA657" s="184"/>
      <c r="BB657" s="184"/>
      <c r="BC657" s="184"/>
      <c r="BD657" s="184"/>
      <c r="BE657" s="184"/>
      <c r="BF657" s="184"/>
      <c r="BG657" s="184"/>
      <c r="BH657" s="184"/>
      <c r="BI657" s="184"/>
      <c r="BJ657" s="184"/>
      <c r="BK657" s="184"/>
      <c r="BL657" s="184"/>
      <c r="BM657" s="184"/>
      <c r="BN657" s="184"/>
      <c r="BO657" s="184"/>
      <c r="BP657" s="184"/>
      <c r="BQ657" s="184"/>
      <c r="BR657" s="184"/>
      <c r="BS657" s="184"/>
      <c r="BT657" s="184"/>
      <c r="BU657" s="184"/>
      <c r="BV657" s="184"/>
      <c r="BW657" s="184"/>
      <c r="BX657" s="184"/>
      <c r="BY657" s="184"/>
      <c r="BZ657" s="184"/>
      <c r="CA657" s="184"/>
      <c r="CB657" s="184"/>
      <c r="CC657" s="184"/>
      <c r="CD657" s="184"/>
      <c r="CE657" s="184"/>
      <c r="CF657" s="184"/>
      <c r="CG657" s="184"/>
      <c r="CH657" s="184"/>
      <c r="CI657" s="184"/>
      <c r="CJ657" s="184"/>
      <c r="CK657" s="184"/>
      <c r="CL657" s="184"/>
      <c r="CM657" s="184"/>
      <c r="CN657" s="184"/>
      <c r="CO657" s="184"/>
      <c r="CP657" s="184"/>
      <c r="CQ657" s="184"/>
      <c r="CR657" s="184"/>
      <c r="CS657" s="184"/>
      <c r="CT657" s="184"/>
      <c r="CU657" s="184"/>
      <c r="CV657" s="184"/>
      <c r="CW657" s="184"/>
      <c r="CX657" s="184"/>
      <c r="CY657" s="184"/>
      <c r="CZ657" s="184"/>
      <c r="DA657" s="184"/>
      <c r="DB657" s="184"/>
      <c r="DC657" s="184"/>
      <c r="DD657" s="184"/>
      <c r="DE657" s="184"/>
      <c r="DF657" s="184"/>
      <c r="DG657" s="184"/>
      <c r="DH657" s="184"/>
      <c r="DI657" s="184"/>
      <c r="DJ657" s="184"/>
      <c r="DK657" s="184"/>
      <c r="DL657" s="184"/>
      <c r="DM657" s="184"/>
      <c r="DN657" s="184"/>
      <c r="DO657" s="184"/>
      <c r="DP657" s="184"/>
      <c r="DQ657" s="184"/>
      <c r="DR657" s="184"/>
      <c r="DS657" s="184"/>
      <c r="DT657" s="184"/>
      <c r="DU657" s="184"/>
      <c r="DV657" s="184"/>
      <c r="DW657" s="184"/>
      <c r="DX657" s="184"/>
      <c r="DY657" s="184"/>
      <c r="DZ657" s="184"/>
      <c r="EA657" s="184"/>
      <c r="EB657" s="184"/>
      <c r="EC657" s="184"/>
    </row>
    <row r="658" spans="1:133" s="128" customFormat="1" ht="15">
      <c r="A658" s="206" t="s">
        <v>519</v>
      </c>
      <c r="B658" s="206"/>
      <c r="C658" s="206"/>
      <c r="D658" s="206"/>
      <c r="E658" s="206"/>
      <c r="F658" s="213">
        <f>F657</f>
        <v>34.272</v>
      </c>
      <c r="G658" s="149"/>
      <c r="H658" s="199"/>
      <c r="I658" s="199"/>
      <c r="J658" s="199"/>
      <c r="K658" s="199"/>
      <c r="L658" s="199"/>
      <c r="M658" s="199"/>
      <c r="N658" s="199"/>
      <c r="O658" s="199"/>
      <c r="P658" s="199"/>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c r="AS658" s="184"/>
      <c r="AT658" s="184"/>
      <c r="AU658" s="184"/>
      <c r="AV658" s="184"/>
      <c r="AW658" s="184"/>
      <c r="AX658" s="184"/>
      <c r="AY658" s="184"/>
      <c r="AZ658" s="184"/>
      <c r="BA658" s="184"/>
      <c r="BB658" s="184"/>
      <c r="BC658" s="184"/>
      <c r="BD658" s="184"/>
      <c r="BE658" s="184"/>
      <c r="BF658" s="184"/>
      <c r="BG658" s="184"/>
      <c r="BH658" s="184"/>
      <c r="BI658" s="184"/>
      <c r="BJ658" s="184"/>
      <c r="BK658" s="184"/>
      <c r="BL658" s="184"/>
      <c r="BM658" s="184"/>
      <c r="BN658" s="184"/>
      <c r="BO658" s="184"/>
      <c r="BP658" s="184"/>
      <c r="BQ658" s="184"/>
      <c r="BR658" s="184"/>
      <c r="BS658" s="184"/>
      <c r="BT658" s="184"/>
      <c r="BU658" s="184"/>
      <c r="BV658" s="184"/>
      <c r="BW658" s="184"/>
      <c r="BX658" s="184"/>
      <c r="BY658" s="184"/>
      <c r="BZ658" s="184"/>
      <c r="CA658" s="184"/>
      <c r="CB658" s="184"/>
      <c r="CC658" s="184"/>
      <c r="CD658" s="184"/>
      <c r="CE658" s="184"/>
      <c r="CF658" s="184"/>
      <c r="CG658" s="184"/>
      <c r="CH658" s="184"/>
      <c r="CI658" s="184"/>
      <c r="CJ658" s="184"/>
      <c r="CK658" s="184"/>
      <c r="CL658" s="184"/>
      <c r="CM658" s="184"/>
      <c r="CN658" s="184"/>
      <c r="CO658" s="184"/>
      <c r="CP658" s="184"/>
      <c r="CQ658" s="184"/>
      <c r="CR658" s="184"/>
      <c r="CS658" s="184"/>
      <c r="CT658" s="184"/>
      <c r="CU658" s="184"/>
      <c r="CV658" s="184"/>
      <c r="CW658" s="184"/>
      <c r="CX658" s="184"/>
      <c r="CY658" s="184"/>
      <c r="CZ658" s="184"/>
      <c r="DA658" s="184"/>
      <c r="DB658" s="184"/>
      <c r="DC658" s="184"/>
      <c r="DD658" s="184"/>
      <c r="DE658" s="184"/>
      <c r="DF658" s="184"/>
      <c r="DG658" s="184"/>
      <c r="DH658" s="184"/>
      <c r="DI658" s="184"/>
      <c r="DJ658" s="184"/>
      <c r="DK658" s="184"/>
      <c r="DL658" s="184"/>
      <c r="DM658" s="184"/>
      <c r="DN658" s="184"/>
      <c r="DO658" s="184"/>
      <c r="DP658" s="184"/>
      <c r="DQ658" s="184"/>
      <c r="DR658" s="184"/>
      <c r="DS658" s="184"/>
      <c r="DT658" s="184"/>
      <c r="DU658" s="184"/>
      <c r="DV658" s="184"/>
      <c r="DW658" s="184"/>
      <c r="DX658" s="184"/>
      <c r="DY658" s="184"/>
      <c r="DZ658" s="184"/>
      <c r="EA658" s="184"/>
      <c r="EB658" s="184"/>
      <c r="EC658" s="184"/>
    </row>
    <row r="659" spans="1:133" s="128" customFormat="1" ht="23.25" customHeight="1">
      <c r="A659" s="160"/>
      <c r="B659" s="160"/>
      <c r="C659" s="160"/>
      <c r="D659" s="160"/>
      <c r="E659" s="160"/>
      <c r="F659" s="148"/>
      <c r="G659" s="149"/>
      <c r="H659" s="199"/>
      <c r="I659" s="199"/>
      <c r="J659" s="199"/>
      <c r="K659" s="199"/>
      <c r="L659" s="199"/>
      <c r="M659" s="199"/>
      <c r="N659" s="199"/>
      <c r="O659" s="199"/>
      <c r="P659" s="199"/>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c r="AS659" s="184"/>
      <c r="AT659" s="184"/>
      <c r="AU659" s="184"/>
      <c r="AV659" s="184"/>
      <c r="AW659" s="184"/>
      <c r="AX659" s="184"/>
      <c r="AY659" s="184"/>
      <c r="AZ659" s="184"/>
      <c r="BA659" s="184"/>
      <c r="BB659" s="184"/>
      <c r="BC659" s="184"/>
      <c r="BD659" s="184"/>
      <c r="BE659" s="184"/>
      <c r="BF659" s="184"/>
      <c r="BG659" s="184"/>
      <c r="BH659" s="184"/>
      <c r="BI659" s="184"/>
      <c r="BJ659" s="184"/>
      <c r="BK659" s="184"/>
      <c r="BL659" s="184"/>
      <c r="BM659" s="184"/>
      <c r="BN659" s="184"/>
      <c r="BO659" s="184"/>
      <c r="BP659" s="184"/>
      <c r="BQ659" s="184"/>
      <c r="BR659" s="184"/>
      <c r="BS659" s="184"/>
      <c r="BT659" s="184"/>
      <c r="BU659" s="184"/>
      <c r="BV659" s="184"/>
      <c r="BW659" s="184"/>
      <c r="BX659" s="184"/>
      <c r="BY659" s="184"/>
      <c r="BZ659" s="184"/>
      <c r="CA659" s="184"/>
      <c r="CB659" s="184"/>
      <c r="CC659" s="184"/>
      <c r="CD659" s="184"/>
      <c r="CE659" s="184"/>
      <c r="CF659" s="184"/>
      <c r="CG659" s="184"/>
      <c r="CH659" s="184"/>
      <c r="CI659" s="184"/>
      <c r="CJ659" s="184"/>
      <c r="CK659" s="184"/>
      <c r="CL659" s="184"/>
      <c r="CM659" s="184"/>
      <c r="CN659" s="184"/>
      <c r="CO659" s="184"/>
      <c r="CP659" s="184"/>
      <c r="CQ659" s="184"/>
      <c r="CR659" s="184"/>
      <c r="CS659" s="184"/>
      <c r="CT659" s="184"/>
      <c r="CU659" s="184"/>
      <c r="CV659" s="184"/>
      <c r="CW659" s="184"/>
      <c r="CX659" s="184"/>
      <c r="CY659" s="184"/>
      <c r="CZ659" s="184"/>
      <c r="DA659" s="184"/>
      <c r="DB659" s="184"/>
      <c r="DC659" s="184"/>
      <c r="DD659" s="184"/>
      <c r="DE659" s="184"/>
      <c r="DF659" s="184"/>
      <c r="DG659" s="184"/>
      <c r="DH659" s="184"/>
      <c r="DI659" s="184"/>
      <c r="DJ659" s="184"/>
      <c r="DK659" s="184"/>
      <c r="DL659" s="184"/>
      <c r="DM659" s="184"/>
      <c r="DN659" s="184"/>
      <c r="DO659" s="184"/>
      <c r="DP659" s="184"/>
      <c r="DQ659" s="184"/>
      <c r="DR659" s="184"/>
      <c r="DS659" s="184"/>
      <c r="DT659" s="184"/>
      <c r="DU659" s="184"/>
      <c r="DV659" s="184"/>
      <c r="DW659" s="184"/>
      <c r="DX659" s="184"/>
      <c r="DY659" s="184"/>
      <c r="DZ659" s="184"/>
      <c r="EA659" s="184"/>
      <c r="EB659" s="184"/>
      <c r="EC659" s="184"/>
    </row>
    <row r="660" spans="1:133" s="128" customFormat="1" ht="15">
      <c r="A660" s="160" t="s">
        <v>592</v>
      </c>
      <c r="B660" s="160"/>
      <c r="C660" s="160"/>
      <c r="D660" s="160"/>
      <c r="E660" s="160"/>
      <c r="F660" s="148">
        <v>0.39</v>
      </c>
      <c r="G660" s="149" t="s">
        <v>581</v>
      </c>
      <c r="H660" s="199"/>
      <c r="I660" s="199"/>
      <c r="J660" s="199"/>
      <c r="K660" s="199"/>
      <c r="L660" s="199"/>
      <c r="M660" s="199"/>
      <c r="N660" s="199"/>
      <c r="O660" s="199"/>
      <c r="P660" s="199"/>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c r="AS660" s="184"/>
      <c r="AT660" s="184"/>
      <c r="AU660" s="184"/>
      <c r="AV660" s="184"/>
      <c r="AW660" s="184"/>
      <c r="AX660" s="184"/>
      <c r="AY660" s="184"/>
      <c r="AZ660" s="184"/>
      <c r="BA660" s="184"/>
      <c r="BB660" s="184"/>
      <c r="BC660" s="184"/>
      <c r="BD660" s="184"/>
      <c r="BE660" s="184"/>
      <c r="BF660" s="184"/>
      <c r="BG660" s="184"/>
      <c r="BH660" s="184"/>
      <c r="BI660" s="184"/>
      <c r="BJ660" s="184"/>
      <c r="BK660" s="184"/>
      <c r="BL660" s="184"/>
      <c r="BM660" s="184"/>
      <c r="BN660" s="184"/>
      <c r="BO660" s="184"/>
      <c r="BP660" s="184"/>
      <c r="BQ660" s="184"/>
      <c r="BR660" s="184"/>
      <c r="BS660" s="184"/>
      <c r="BT660" s="184"/>
      <c r="BU660" s="184"/>
      <c r="BV660" s="184"/>
      <c r="BW660" s="184"/>
      <c r="BX660" s="184"/>
      <c r="BY660" s="184"/>
      <c r="BZ660" s="184"/>
      <c r="CA660" s="184"/>
      <c r="CB660" s="184"/>
      <c r="CC660" s="184"/>
      <c r="CD660" s="184"/>
      <c r="CE660" s="184"/>
      <c r="CF660" s="184"/>
      <c r="CG660" s="184"/>
      <c r="CH660" s="184"/>
      <c r="CI660" s="184"/>
      <c r="CJ660" s="184"/>
      <c r="CK660" s="184"/>
      <c r="CL660" s="184"/>
      <c r="CM660" s="184"/>
      <c r="CN660" s="184"/>
      <c r="CO660" s="184"/>
      <c r="CP660" s="184"/>
      <c r="CQ660" s="184"/>
      <c r="CR660" s="184"/>
      <c r="CS660" s="184"/>
      <c r="CT660" s="184"/>
      <c r="CU660" s="184"/>
      <c r="CV660" s="184"/>
      <c r="CW660" s="184"/>
      <c r="CX660" s="184"/>
      <c r="CY660" s="184"/>
      <c r="CZ660" s="184"/>
      <c r="DA660" s="184"/>
      <c r="DB660" s="184"/>
      <c r="DC660" s="184"/>
      <c r="DD660" s="184"/>
      <c r="DE660" s="184"/>
      <c r="DF660" s="184"/>
      <c r="DG660" s="184"/>
      <c r="DH660" s="184"/>
      <c r="DI660" s="184"/>
      <c r="DJ660" s="184"/>
      <c r="DK660" s="184"/>
      <c r="DL660" s="184"/>
      <c r="DM660" s="184"/>
      <c r="DN660" s="184"/>
      <c r="DO660" s="184"/>
      <c r="DP660" s="184"/>
      <c r="DQ660" s="184"/>
      <c r="DR660" s="184"/>
      <c r="DS660" s="184"/>
      <c r="DT660" s="184"/>
      <c r="DU660" s="184"/>
      <c r="DV660" s="184"/>
      <c r="DW660" s="184"/>
      <c r="DX660" s="184"/>
      <c r="DY660" s="184"/>
      <c r="DZ660" s="184"/>
      <c r="EA660" s="184"/>
      <c r="EB660" s="184"/>
      <c r="EC660" s="184"/>
    </row>
    <row r="661" spans="1:133" s="128" customFormat="1" ht="15">
      <c r="A661" s="160"/>
      <c r="B661" s="160"/>
      <c r="C661" s="160"/>
      <c r="D661" s="160"/>
      <c r="E661" s="160"/>
      <c r="F661" s="148">
        <v>1</v>
      </c>
      <c r="G661" s="149" t="s">
        <v>531</v>
      </c>
      <c r="H661" s="199"/>
      <c r="I661" s="199"/>
      <c r="J661" s="199"/>
      <c r="K661" s="199"/>
      <c r="L661" s="199"/>
      <c r="M661" s="199"/>
      <c r="N661" s="199"/>
      <c r="O661" s="199"/>
      <c r="P661" s="199"/>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c r="AS661" s="184"/>
      <c r="AT661" s="184"/>
      <c r="AU661" s="184"/>
      <c r="AV661" s="184"/>
      <c r="AW661" s="184"/>
      <c r="AX661" s="184"/>
      <c r="AY661" s="184"/>
      <c r="AZ661" s="184"/>
      <c r="BA661" s="184"/>
      <c r="BB661" s="184"/>
      <c r="BC661" s="184"/>
      <c r="BD661" s="184"/>
      <c r="BE661" s="184"/>
      <c r="BF661" s="184"/>
      <c r="BG661" s="184"/>
      <c r="BH661" s="184"/>
      <c r="BI661" s="184"/>
      <c r="BJ661" s="184"/>
      <c r="BK661" s="184"/>
      <c r="BL661" s="184"/>
      <c r="BM661" s="184"/>
      <c r="BN661" s="184"/>
      <c r="BO661" s="184"/>
      <c r="BP661" s="184"/>
      <c r="BQ661" s="184"/>
      <c r="BR661" s="184"/>
      <c r="BS661" s="184"/>
      <c r="BT661" s="184"/>
      <c r="BU661" s="184"/>
      <c r="BV661" s="184"/>
      <c r="BW661" s="184"/>
      <c r="BX661" s="184"/>
      <c r="BY661" s="184"/>
      <c r="BZ661" s="184"/>
      <c r="CA661" s="184"/>
      <c r="CB661" s="184"/>
      <c r="CC661" s="184"/>
      <c r="CD661" s="184"/>
      <c r="CE661" s="184"/>
      <c r="CF661" s="184"/>
      <c r="CG661" s="184"/>
      <c r="CH661" s="184"/>
      <c r="CI661" s="184"/>
      <c r="CJ661" s="184"/>
      <c r="CK661" s="184"/>
      <c r="CL661" s="184"/>
      <c r="CM661" s="184"/>
      <c r="CN661" s="184"/>
      <c r="CO661" s="184"/>
      <c r="CP661" s="184"/>
      <c r="CQ661" s="184"/>
      <c r="CR661" s="184"/>
      <c r="CS661" s="184"/>
      <c r="CT661" s="184"/>
      <c r="CU661" s="184"/>
      <c r="CV661" s="184"/>
      <c r="CW661" s="184"/>
      <c r="CX661" s="184"/>
      <c r="CY661" s="184"/>
      <c r="CZ661" s="184"/>
      <c r="DA661" s="184"/>
      <c r="DB661" s="184"/>
      <c r="DC661" s="184"/>
      <c r="DD661" s="184"/>
      <c r="DE661" s="184"/>
      <c r="DF661" s="184"/>
      <c r="DG661" s="184"/>
      <c r="DH661" s="184"/>
      <c r="DI661" s="184"/>
      <c r="DJ661" s="184"/>
      <c r="DK661" s="184"/>
      <c r="DL661" s="184"/>
      <c r="DM661" s="184"/>
      <c r="DN661" s="184"/>
      <c r="DO661" s="184"/>
      <c r="DP661" s="184"/>
      <c r="DQ661" s="184"/>
      <c r="DR661" s="184"/>
      <c r="DS661" s="184"/>
      <c r="DT661" s="184"/>
      <c r="DU661" s="184"/>
      <c r="DV661" s="184"/>
      <c r="DW661" s="184"/>
      <c r="DX661" s="184"/>
      <c r="DY661" s="184"/>
      <c r="DZ661" s="184"/>
      <c r="EA661" s="184"/>
      <c r="EB661" s="184"/>
      <c r="EC661" s="184"/>
    </row>
    <row r="662" spans="1:133" s="128" customFormat="1" ht="15">
      <c r="A662" s="160"/>
      <c r="B662" s="160"/>
      <c r="C662" s="160"/>
      <c r="D662" s="160"/>
      <c r="E662" s="160"/>
      <c r="F662" s="148">
        <v>4</v>
      </c>
      <c r="G662" s="149" t="s">
        <v>533</v>
      </c>
      <c r="H662" s="199"/>
      <c r="I662" s="199"/>
      <c r="J662" s="199"/>
      <c r="K662" s="199"/>
      <c r="L662" s="199"/>
      <c r="M662" s="199"/>
      <c r="N662" s="199"/>
      <c r="O662" s="199"/>
      <c r="P662" s="199"/>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c r="AS662" s="184"/>
      <c r="AT662" s="184"/>
      <c r="AU662" s="184"/>
      <c r="AV662" s="184"/>
      <c r="AW662" s="184"/>
      <c r="AX662" s="184"/>
      <c r="AY662" s="184"/>
      <c r="AZ662" s="184"/>
      <c r="BA662" s="184"/>
      <c r="BB662" s="184"/>
      <c r="BC662" s="184"/>
      <c r="BD662" s="184"/>
      <c r="BE662" s="184"/>
      <c r="BF662" s="184"/>
      <c r="BG662" s="184"/>
      <c r="BH662" s="184"/>
      <c r="BI662" s="184"/>
      <c r="BJ662" s="184"/>
      <c r="BK662" s="184"/>
      <c r="BL662" s="184"/>
      <c r="BM662" s="184"/>
      <c r="BN662" s="184"/>
      <c r="BO662" s="184"/>
      <c r="BP662" s="184"/>
      <c r="BQ662" s="184"/>
      <c r="BR662" s="184"/>
      <c r="BS662" s="184"/>
      <c r="BT662" s="184"/>
      <c r="BU662" s="184"/>
      <c r="BV662" s="184"/>
      <c r="BW662" s="184"/>
      <c r="BX662" s="184"/>
      <c r="BY662" s="184"/>
      <c r="BZ662" s="184"/>
      <c r="CA662" s="184"/>
      <c r="CB662" s="184"/>
      <c r="CC662" s="184"/>
      <c r="CD662" s="184"/>
      <c r="CE662" s="184"/>
      <c r="CF662" s="184"/>
      <c r="CG662" s="184"/>
      <c r="CH662" s="184"/>
      <c r="CI662" s="184"/>
      <c r="CJ662" s="184"/>
      <c r="CK662" s="184"/>
      <c r="CL662" s="184"/>
      <c r="CM662" s="184"/>
      <c r="CN662" s="184"/>
      <c r="CO662" s="184"/>
      <c r="CP662" s="184"/>
      <c r="CQ662" s="184"/>
      <c r="CR662" s="184"/>
      <c r="CS662" s="184"/>
      <c r="CT662" s="184"/>
      <c r="CU662" s="184"/>
      <c r="CV662" s="184"/>
      <c r="CW662" s="184"/>
      <c r="CX662" s="184"/>
      <c r="CY662" s="184"/>
      <c r="CZ662" s="184"/>
      <c r="DA662" s="184"/>
      <c r="DB662" s="184"/>
      <c r="DC662" s="184"/>
      <c r="DD662" s="184"/>
      <c r="DE662" s="184"/>
      <c r="DF662" s="184"/>
      <c r="DG662" s="184"/>
      <c r="DH662" s="184"/>
      <c r="DI662" s="184"/>
      <c r="DJ662" s="184"/>
      <c r="DK662" s="184"/>
      <c r="DL662" s="184"/>
      <c r="DM662" s="184"/>
      <c r="DN662" s="184"/>
      <c r="DO662" s="184"/>
      <c r="DP662" s="184"/>
      <c r="DQ662" s="184"/>
      <c r="DR662" s="184"/>
      <c r="DS662" s="184"/>
      <c r="DT662" s="184"/>
      <c r="DU662" s="184"/>
      <c r="DV662" s="184"/>
      <c r="DW662" s="184"/>
      <c r="DX662" s="184"/>
      <c r="DY662" s="184"/>
      <c r="DZ662" s="184"/>
      <c r="EA662" s="184"/>
      <c r="EB662" s="184"/>
      <c r="EC662" s="184"/>
    </row>
    <row r="663" spans="1:133" s="128" customFormat="1" ht="15">
      <c r="A663" s="160" t="s">
        <v>588</v>
      </c>
      <c r="B663" s="160"/>
      <c r="C663" s="160"/>
      <c r="D663" s="160"/>
      <c r="E663" s="160"/>
      <c r="F663" s="148">
        <v>20</v>
      </c>
      <c r="G663" s="149" t="s">
        <v>467</v>
      </c>
      <c r="H663" s="199"/>
      <c r="I663" s="199"/>
      <c r="J663" s="199"/>
      <c r="K663" s="199"/>
      <c r="L663" s="199"/>
      <c r="M663" s="199"/>
      <c r="N663" s="199"/>
      <c r="O663" s="199"/>
      <c r="P663" s="199"/>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c r="AS663" s="184"/>
      <c r="AT663" s="184"/>
      <c r="AU663" s="184"/>
      <c r="AV663" s="184"/>
      <c r="AW663" s="184"/>
      <c r="AX663" s="184"/>
      <c r="AY663" s="184"/>
      <c r="AZ663" s="184"/>
      <c r="BA663" s="184"/>
      <c r="BB663" s="184"/>
      <c r="BC663" s="184"/>
      <c r="BD663" s="184"/>
      <c r="BE663" s="184"/>
      <c r="BF663" s="184"/>
      <c r="BG663" s="184"/>
      <c r="BH663" s="184"/>
      <c r="BI663" s="184"/>
      <c r="BJ663" s="184"/>
      <c r="BK663" s="184"/>
      <c r="BL663" s="184"/>
      <c r="BM663" s="184"/>
      <c r="BN663" s="184"/>
      <c r="BO663" s="184"/>
      <c r="BP663" s="184"/>
      <c r="BQ663" s="184"/>
      <c r="BR663" s="184"/>
      <c r="BS663" s="184"/>
      <c r="BT663" s="184"/>
      <c r="BU663" s="184"/>
      <c r="BV663" s="184"/>
      <c r="BW663" s="184"/>
      <c r="BX663" s="184"/>
      <c r="BY663" s="184"/>
      <c r="BZ663" s="184"/>
      <c r="CA663" s="184"/>
      <c r="CB663" s="184"/>
      <c r="CC663" s="184"/>
      <c r="CD663" s="184"/>
      <c r="CE663" s="184"/>
      <c r="CF663" s="184"/>
      <c r="CG663" s="184"/>
      <c r="CH663" s="184"/>
      <c r="CI663" s="184"/>
      <c r="CJ663" s="184"/>
      <c r="CK663" s="184"/>
      <c r="CL663" s="184"/>
      <c r="CM663" s="184"/>
      <c r="CN663" s="184"/>
      <c r="CO663" s="184"/>
      <c r="CP663" s="184"/>
      <c r="CQ663" s="184"/>
      <c r="CR663" s="184"/>
      <c r="CS663" s="184"/>
      <c r="CT663" s="184"/>
      <c r="CU663" s="184"/>
      <c r="CV663" s="184"/>
      <c r="CW663" s="184"/>
      <c r="CX663" s="184"/>
      <c r="CY663" s="184"/>
      <c r="CZ663" s="184"/>
      <c r="DA663" s="184"/>
      <c r="DB663" s="184"/>
      <c r="DC663" s="184"/>
      <c r="DD663" s="184"/>
      <c r="DE663" s="184"/>
      <c r="DF663" s="184"/>
      <c r="DG663" s="184"/>
      <c r="DH663" s="184"/>
      <c r="DI663" s="184"/>
      <c r="DJ663" s="184"/>
      <c r="DK663" s="184"/>
      <c r="DL663" s="184"/>
      <c r="DM663" s="184"/>
      <c r="DN663" s="184"/>
      <c r="DO663" s="184"/>
      <c r="DP663" s="184"/>
      <c r="DQ663" s="184"/>
      <c r="DR663" s="184"/>
      <c r="DS663" s="184"/>
      <c r="DT663" s="184"/>
      <c r="DU663" s="184"/>
      <c r="DV663" s="184"/>
      <c r="DW663" s="184"/>
      <c r="DX663" s="184"/>
      <c r="DY663" s="184"/>
      <c r="DZ663" s="184"/>
      <c r="EA663" s="184"/>
      <c r="EB663" s="184"/>
      <c r="EC663" s="184"/>
    </row>
    <row r="664" spans="1:133" s="128" customFormat="1" ht="15">
      <c r="A664" s="160"/>
      <c r="B664" s="160"/>
      <c r="C664" s="160"/>
      <c r="D664" s="160"/>
      <c r="E664" s="160"/>
      <c r="F664" s="148"/>
      <c r="G664" s="149"/>
      <c r="H664" s="199"/>
      <c r="I664" s="199"/>
      <c r="J664" s="199"/>
      <c r="K664" s="199"/>
      <c r="L664" s="199"/>
      <c r="M664" s="199"/>
      <c r="N664" s="199"/>
      <c r="O664" s="199"/>
      <c r="P664" s="199"/>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c r="AS664" s="184"/>
      <c r="AT664" s="184"/>
      <c r="AU664" s="184"/>
      <c r="AV664" s="184"/>
      <c r="AW664" s="184"/>
      <c r="AX664" s="184"/>
      <c r="AY664" s="184"/>
      <c r="AZ664" s="184"/>
      <c r="BA664" s="184"/>
      <c r="BB664" s="184"/>
      <c r="BC664" s="184"/>
      <c r="BD664" s="184"/>
      <c r="BE664" s="184"/>
      <c r="BF664" s="184"/>
      <c r="BG664" s="184"/>
      <c r="BH664" s="184"/>
      <c r="BI664" s="184"/>
      <c r="BJ664" s="184"/>
      <c r="BK664" s="184"/>
      <c r="BL664" s="184"/>
      <c r="BM664" s="184"/>
      <c r="BN664" s="184"/>
      <c r="BO664" s="184"/>
      <c r="BP664" s="184"/>
      <c r="BQ664" s="184"/>
      <c r="BR664" s="184"/>
      <c r="BS664" s="184"/>
      <c r="BT664" s="184"/>
      <c r="BU664" s="184"/>
      <c r="BV664" s="184"/>
      <c r="BW664" s="184"/>
      <c r="BX664" s="184"/>
      <c r="BY664" s="184"/>
      <c r="BZ664" s="184"/>
      <c r="CA664" s="184"/>
      <c r="CB664" s="184"/>
      <c r="CC664" s="184"/>
      <c r="CD664" s="184"/>
      <c r="CE664" s="184"/>
      <c r="CF664" s="184"/>
      <c r="CG664" s="184"/>
      <c r="CH664" s="184"/>
      <c r="CI664" s="184"/>
      <c r="CJ664" s="184"/>
      <c r="CK664" s="184"/>
      <c r="CL664" s="184"/>
      <c r="CM664" s="184"/>
      <c r="CN664" s="184"/>
      <c r="CO664" s="184"/>
      <c r="CP664" s="184"/>
      <c r="CQ664" s="184"/>
      <c r="CR664" s="184"/>
      <c r="CS664" s="184"/>
      <c r="CT664" s="184"/>
      <c r="CU664" s="184"/>
      <c r="CV664" s="184"/>
      <c r="CW664" s="184"/>
      <c r="CX664" s="184"/>
      <c r="CY664" s="184"/>
      <c r="CZ664" s="184"/>
      <c r="DA664" s="184"/>
      <c r="DB664" s="184"/>
      <c r="DC664" s="184"/>
      <c r="DD664" s="184"/>
      <c r="DE664" s="184"/>
      <c r="DF664" s="184"/>
      <c r="DG664" s="184"/>
      <c r="DH664" s="184"/>
      <c r="DI664" s="184"/>
      <c r="DJ664" s="184"/>
      <c r="DK664" s="184"/>
      <c r="DL664" s="184"/>
      <c r="DM664" s="184"/>
      <c r="DN664" s="184"/>
      <c r="DO664" s="184"/>
      <c r="DP664" s="184"/>
      <c r="DQ664" s="184"/>
      <c r="DR664" s="184"/>
      <c r="DS664" s="184"/>
      <c r="DT664" s="184"/>
      <c r="DU664" s="184"/>
      <c r="DV664" s="184"/>
      <c r="DW664" s="184"/>
      <c r="DX664" s="184"/>
      <c r="DY664" s="184"/>
      <c r="DZ664" s="184"/>
      <c r="EA664" s="184"/>
      <c r="EB664" s="184"/>
      <c r="EC664" s="184"/>
    </row>
    <row r="665" spans="1:133" s="128" customFormat="1" ht="15">
      <c r="A665" s="160" t="s">
        <v>589</v>
      </c>
      <c r="B665" s="160"/>
      <c r="C665" s="160"/>
      <c r="D665" s="160"/>
      <c r="E665" s="160"/>
      <c r="F665" s="213">
        <f>F661*F662*F663*F660</f>
        <v>31.2</v>
      </c>
      <c r="G665" s="149" t="s">
        <v>538</v>
      </c>
      <c r="H665" s="199"/>
      <c r="I665" s="199"/>
      <c r="J665" s="199"/>
      <c r="K665" s="199"/>
      <c r="L665" s="199"/>
      <c r="M665" s="199"/>
      <c r="N665" s="199"/>
      <c r="O665" s="199"/>
      <c r="P665" s="199"/>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c r="AS665" s="184"/>
      <c r="AT665" s="184"/>
      <c r="AU665" s="184"/>
      <c r="AV665" s="184"/>
      <c r="AW665" s="184"/>
      <c r="AX665" s="184"/>
      <c r="AY665" s="184"/>
      <c r="AZ665" s="184"/>
      <c r="BA665" s="184"/>
      <c r="BB665" s="184"/>
      <c r="BC665" s="184"/>
      <c r="BD665" s="184"/>
      <c r="BE665" s="184"/>
      <c r="BF665" s="184"/>
      <c r="BG665" s="184"/>
      <c r="BH665" s="184"/>
      <c r="BI665" s="184"/>
      <c r="BJ665" s="184"/>
      <c r="BK665" s="184"/>
      <c r="BL665" s="184"/>
      <c r="BM665" s="184"/>
      <c r="BN665" s="184"/>
      <c r="BO665" s="184"/>
      <c r="BP665" s="184"/>
      <c r="BQ665" s="184"/>
      <c r="BR665" s="184"/>
      <c r="BS665" s="184"/>
      <c r="BT665" s="184"/>
      <c r="BU665" s="184"/>
      <c r="BV665" s="184"/>
      <c r="BW665" s="184"/>
      <c r="BX665" s="184"/>
      <c r="BY665" s="184"/>
      <c r="BZ665" s="184"/>
      <c r="CA665" s="184"/>
      <c r="CB665" s="184"/>
      <c r="CC665" s="184"/>
      <c r="CD665" s="184"/>
      <c r="CE665" s="184"/>
      <c r="CF665" s="184"/>
      <c r="CG665" s="184"/>
      <c r="CH665" s="184"/>
      <c r="CI665" s="184"/>
      <c r="CJ665" s="184"/>
      <c r="CK665" s="184"/>
      <c r="CL665" s="184"/>
      <c r="CM665" s="184"/>
      <c r="CN665" s="184"/>
      <c r="CO665" s="184"/>
      <c r="CP665" s="184"/>
      <c r="CQ665" s="184"/>
      <c r="CR665" s="184"/>
      <c r="CS665" s="184"/>
      <c r="CT665" s="184"/>
      <c r="CU665" s="184"/>
      <c r="CV665" s="184"/>
      <c r="CW665" s="184"/>
      <c r="CX665" s="184"/>
      <c r="CY665" s="184"/>
      <c r="CZ665" s="184"/>
      <c r="DA665" s="184"/>
      <c r="DB665" s="184"/>
      <c r="DC665" s="184"/>
      <c r="DD665" s="184"/>
      <c r="DE665" s="184"/>
      <c r="DF665" s="184"/>
      <c r="DG665" s="184"/>
      <c r="DH665" s="184"/>
      <c r="DI665" s="184"/>
      <c r="DJ665" s="184"/>
      <c r="DK665" s="184"/>
      <c r="DL665" s="184"/>
      <c r="DM665" s="184"/>
      <c r="DN665" s="184"/>
      <c r="DO665" s="184"/>
      <c r="DP665" s="184"/>
      <c r="DQ665" s="184"/>
      <c r="DR665" s="184"/>
      <c r="DS665" s="184"/>
      <c r="DT665" s="184"/>
      <c r="DU665" s="184"/>
      <c r="DV665" s="184"/>
      <c r="DW665" s="184"/>
      <c r="DX665" s="184"/>
      <c r="DY665" s="184"/>
      <c r="DZ665" s="184"/>
      <c r="EA665" s="184"/>
      <c r="EB665" s="184"/>
      <c r="EC665" s="184"/>
    </row>
    <row r="666" spans="1:133" s="128" customFormat="1" ht="12.75">
      <c r="A666" s="165"/>
      <c r="B666" s="165"/>
      <c r="C666" s="165"/>
      <c r="D666" s="165"/>
      <c r="E666" s="165"/>
      <c r="F666" s="165"/>
      <c r="G666" s="165"/>
      <c r="H666" s="165"/>
      <c r="I666" s="165"/>
      <c r="J666" s="165"/>
      <c r="K666" s="165"/>
      <c r="L666" s="165"/>
      <c r="M666" s="165"/>
      <c r="N666" s="165"/>
      <c r="O666" s="165"/>
      <c r="P666" s="165"/>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c r="AS666" s="184"/>
      <c r="AT666" s="184"/>
      <c r="AU666" s="184"/>
      <c r="AV666" s="184"/>
      <c r="AW666" s="184"/>
      <c r="AX666" s="184"/>
      <c r="AY666" s="184"/>
      <c r="AZ666" s="184"/>
      <c r="BA666" s="184"/>
      <c r="BB666" s="184"/>
      <c r="BC666" s="184"/>
      <c r="BD666" s="184"/>
      <c r="BE666" s="184"/>
      <c r="BF666" s="184"/>
      <c r="BG666" s="184"/>
      <c r="BH666" s="184"/>
      <c r="BI666" s="184"/>
      <c r="BJ666" s="184"/>
      <c r="BK666" s="184"/>
      <c r="BL666" s="184"/>
      <c r="BM666" s="184"/>
      <c r="BN666" s="184"/>
      <c r="BO666" s="184"/>
      <c r="BP666" s="184"/>
      <c r="BQ666" s="184"/>
      <c r="BR666" s="184"/>
      <c r="BS666" s="184"/>
      <c r="BT666" s="184"/>
      <c r="BU666" s="184"/>
      <c r="BV666" s="184"/>
      <c r="BW666" s="184"/>
      <c r="BX666" s="184"/>
      <c r="BY666" s="184"/>
      <c r="BZ666" s="184"/>
      <c r="CA666" s="184"/>
      <c r="CB666" s="184"/>
      <c r="CC666" s="184"/>
      <c r="CD666" s="184"/>
      <c r="CE666" s="184"/>
      <c r="CF666" s="184"/>
      <c r="CG666" s="184"/>
      <c r="CH666" s="184"/>
      <c r="CI666" s="184"/>
      <c r="CJ666" s="184"/>
      <c r="CK666" s="184"/>
      <c r="CL666" s="184"/>
      <c r="CM666" s="184"/>
      <c r="CN666" s="184"/>
      <c r="CO666" s="184"/>
      <c r="CP666" s="184"/>
      <c r="CQ666" s="184"/>
      <c r="CR666" s="184"/>
      <c r="CS666" s="184"/>
      <c r="CT666" s="184"/>
      <c r="CU666" s="184"/>
      <c r="CV666" s="184"/>
      <c r="CW666" s="184"/>
      <c r="CX666" s="184"/>
      <c r="CY666" s="184"/>
      <c r="CZ666" s="184"/>
      <c r="DA666" s="184"/>
      <c r="DB666" s="184"/>
      <c r="DC666" s="184"/>
      <c r="DD666" s="184"/>
      <c r="DE666" s="184"/>
      <c r="DF666" s="184"/>
      <c r="DG666" s="184"/>
      <c r="DH666" s="184"/>
      <c r="DI666" s="184"/>
      <c r="DJ666" s="184"/>
      <c r="DK666" s="184"/>
      <c r="DL666" s="184"/>
      <c r="DM666" s="184"/>
      <c r="DN666" s="184"/>
      <c r="DO666" s="184"/>
      <c r="DP666" s="184"/>
      <c r="DQ666" s="184"/>
      <c r="DR666" s="184"/>
      <c r="DS666" s="184"/>
      <c r="DT666" s="184"/>
      <c r="DU666" s="184"/>
      <c r="DV666" s="184"/>
      <c r="DW666" s="184"/>
      <c r="DX666" s="184"/>
      <c r="DY666" s="184"/>
      <c r="DZ666" s="184"/>
      <c r="EA666" s="184"/>
      <c r="EB666" s="184"/>
      <c r="EC666" s="184"/>
    </row>
    <row r="667" spans="1:133" s="128" customFormat="1" ht="15">
      <c r="A667" s="160" t="s">
        <v>590</v>
      </c>
      <c r="B667" s="160"/>
      <c r="C667" s="160"/>
      <c r="D667" s="160"/>
      <c r="E667" s="160"/>
      <c r="F667" s="148"/>
      <c r="G667" s="149"/>
      <c r="H667" s="199"/>
      <c r="I667" s="199"/>
      <c r="J667" s="199"/>
      <c r="K667" s="199"/>
      <c r="L667" s="199"/>
      <c r="M667" s="199"/>
      <c r="N667" s="199"/>
      <c r="O667" s="199"/>
      <c r="P667" s="199"/>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c r="AS667" s="184"/>
      <c r="AT667" s="184"/>
      <c r="AU667" s="184"/>
      <c r="AV667" s="184"/>
      <c r="AW667" s="184"/>
      <c r="AX667" s="184"/>
      <c r="AY667" s="184"/>
      <c r="AZ667" s="184"/>
      <c r="BA667" s="184"/>
      <c r="BB667" s="184"/>
      <c r="BC667" s="184"/>
      <c r="BD667" s="184"/>
      <c r="BE667" s="184"/>
      <c r="BF667" s="184"/>
      <c r="BG667" s="184"/>
      <c r="BH667" s="184"/>
      <c r="BI667" s="184"/>
      <c r="BJ667" s="184"/>
      <c r="BK667" s="184"/>
      <c r="BL667" s="184"/>
      <c r="BM667" s="184"/>
      <c r="BN667" s="184"/>
      <c r="BO667" s="184"/>
      <c r="BP667" s="184"/>
      <c r="BQ667" s="184"/>
      <c r="BR667" s="184"/>
      <c r="BS667" s="184"/>
      <c r="BT667" s="184"/>
      <c r="BU667" s="184"/>
      <c r="BV667" s="184"/>
      <c r="BW667" s="184"/>
      <c r="BX667" s="184"/>
      <c r="BY667" s="184"/>
      <c r="BZ667" s="184"/>
      <c r="CA667" s="184"/>
      <c r="CB667" s="184"/>
      <c r="CC667" s="184"/>
      <c r="CD667" s="184"/>
      <c r="CE667" s="184"/>
      <c r="CF667" s="184"/>
      <c r="CG667" s="184"/>
      <c r="CH667" s="184"/>
      <c r="CI667" s="184"/>
      <c r="CJ667" s="184"/>
      <c r="CK667" s="184"/>
      <c r="CL667" s="184"/>
      <c r="CM667" s="184"/>
      <c r="CN667" s="184"/>
      <c r="CO667" s="184"/>
      <c r="CP667" s="184"/>
      <c r="CQ667" s="184"/>
      <c r="CR667" s="184"/>
      <c r="CS667" s="184"/>
      <c r="CT667" s="184"/>
      <c r="CU667" s="184"/>
      <c r="CV667" s="184"/>
      <c r="CW667" s="184"/>
      <c r="CX667" s="184"/>
      <c r="CY667" s="184"/>
      <c r="CZ667" s="184"/>
      <c r="DA667" s="184"/>
      <c r="DB667" s="184"/>
      <c r="DC667" s="184"/>
      <c r="DD667" s="184"/>
      <c r="DE667" s="184"/>
      <c r="DF667" s="184"/>
      <c r="DG667" s="184"/>
      <c r="DH667" s="184"/>
      <c r="DI667" s="184"/>
      <c r="DJ667" s="184"/>
      <c r="DK667" s="184"/>
      <c r="DL667" s="184"/>
      <c r="DM667" s="184"/>
      <c r="DN667" s="184"/>
      <c r="DO667" s="184"/>
      <c r="DP667" s="184"/>
      <c r="DQ667" s="184"/>
      <c r="DR667" s="184"/>
      <c r="DS667" s="184"/>
      <c r="DT667" s="184"/>
      <c r="DU667" s="184"/>
      <c r="DV667" s="184"/>
      <c r="DW667" s="184"/>
      <c r="DX667" s="184"/>
      <c r="DY667" s="184"/>
      <c r="DZ667" s="184"/>
      <c r="EA667" s="184"/>
      <c r="EB667" s="184"/>
      <c r="EC667" s="184"/>
    </row>
    <row r="668" spans="1:133" s="128" customFormat="1" ht="15">
      <c r="A668" s="160" t="s">
        <v>591</v>
      </c>
      <c r="B668" s="160"/>
      <c r="C668" s="160"/>
      <c r="D668" s="160"/>
      <c r="E668" s="160"/>
      <c r="F668" s="148">
        <f>F665</f>
        <v>31.2</v>
      </c>
      <c r="G668" s="149" t="s">
        <v>538</v>
      </c>
      <c r="H668" s="199"/>
      <c r="I668" s="199"/>
      <c r="J668" s="199"/>
      <c r="K668" s="199"/>
      <c r="L668" s="199"/>
      <c r="M668" s="199"/>
      <c r="N668" s="199"/>
      <c r="O668" s="199"/>
      <c r="P668" s="199"/>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c r="AS668" s="184"/>
      <c r="AT668" s="184"/>
      <c r="AU668" s="184"/>
      <c r="AV668" s="184"/>
      <c r="AW668" s="184"/>
      <c r="AX668" s="184"/>
      <c r="AY668" s="184"/>
      <c r="AZ668" s="184"/>
      <c r="BA668" s="184"/>
      <c r="BB668" s="184"/>
      <c r="BC668" s="184"/>
      <c r="BD668" s="184"/>
      <c r="BE668" s="184"/>
      <c r="BF668" s="184"/>
      <c r="BG668" s="184"/>
      <c r="BH668" s="184"/>
      <c r="BI668" s="184"/>
      <c r="BJ668" s="184"/>
      <c r="BK668" s="184"/>
      <c r="BL668" s="184"/>
      <c r="BM668" s="184"/>
      <c r="BN668" s="184"/>
      <c r="BO668" s="184"/>
      <c r="BP668" s="184"/>
      <c r="BQ668" s="184"/>
      <c r="BR668" s="184"/>
      <c r="BS668" s="184"/>
      <c r="BT668" s="184"/>
      <c r="BU668" s="184"/>
      <c r="BV668" s="184"/>
      <c r="BW668" s="184"/>
      <c r="BX668" s="184"/>
      <c r="BY668" s="184"/>
      <c r="BZ668" s="184"/>
      <c r="CA668" s="184"/>
      <c r="CB668" s="184"/>
      <c r="CC668" s="184"/>
      <c r="CD668" s="184"/>
      <c r="CE668" s="184"/>
      <c r="CF668" s="184"/>
      <c r="CG668" s="184"/>
      <c r="CH668" s="184"/>
      <c r="CI668" s="184"/>
      <c r="CJ668" s="184"/>
      <c r="CK668" s="184"/>
      <c r="CL668" s="184"/>
      <c r="CM668" s="184"/>
      <c r="CN668" s="184"/>
      <c r="CO668" s="184"/>
      <c r="CP668" s="184"/>
      <c r="CQ668" s="184"/>
      <c r="CR668" s="184"/>
      <c r="CS668" s="184"/>
      <c r="CT668" s="184"/>
      <c r="CU668" s="184"/>
      <c r="CV668" s="184"/>
      <c r="CW668" s="184"/>
      <c r="CX668" s="184"/>
      <c r="CY668" s="184"/>
      <c r="CZ668" s="184"/>
      <c r="DA668" s="184"/>
      <c r="DB668" s="184"/>
      <c r="DC668" s="184"/>
      <c r="DD668" s="184"/>
      <c r="DE668" s="184"/>
      <c r="DF668" s="184"/>
      <c r="DG668" s="184"/>
      <c r="DH668" s="184"/>
      <c r="DI668" s="184"/>
      <c r="DJ668" s="184"/>
      <c r="DK668" s="184"/>
      <c r="DL668" s="184"/>
      <c r="DM668" s="184"/>
      <c r="DN668" s="184"/>
      <c r="DO668" s="184"/>
      <c r="DP668" s="184"/>
      <c r="DQ668" s="184"/>
      <c r="DR668" s="184"/>
      <c r="DS668" s="184"/>
      <c r="DT668" s="184"/>
      <c r="DU668" s="184"/>
      <c r="DV668" s="184"/>
      <c r="DW668" s="184"/>
      <c r="DX668" s="184"/>
      <c r="DY668" s="184"/>
      <c r="DZ668" s="184"/>
      <c r="EA668" s="184"/>
      <c r="EB668" s="184"/>
      <c r="EC668" s="184"/>
    </row>
    <row r="669" spans="1:133" s="128" customFormat="1" ht="15">
      <c r="A669" s="160" t="s">
        <v>536</v>
      </c>
      <c r="B669" s="160"/>
      <c r="C669" s="160"/>
      <c r="D669" s="160"/>
      <c r="E669" s="160"/>
      <c r="F669" s="148">
        <v>1.05</v>
      </c>
      <c r="G669" s="149"/>
      <c r="H669" s="199"/>
      <c r="I669" s="199"/>
      <c r="J669" s="199"/>
      <c r="K669" s="199"/>
      <c r="L669" s="199"/>
      <c r="M669" s="199"/>
      <c r="N669" s="199"/>
      <c r="O669" s="199"/>
      <c r="P669" s="199"/>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c r="AS669" s="184"/>
      <c r="AT669" s="184"/>
      <c r="AU669" s="184"/>
      <c r="AV669" s="184"/>
      <c r="AW669" s="184"/>
      <c r="AX669" s="184"/>
      <c r="AY669" s="184"/>
      <c r="AZ669" s="184"/>
      <c r="BA669" s="184"/>
      <c r="BB669" s="184"/>
      <c r="BC669" s="184"/>
      <c r="BD669" s="184"/>
      <c r="BE669" s="184"/>
      <c r="BF669" s="184"/>
      <c r="BG669" s="184"/>
      <c r="BH669" s="184"/>
      <c r="BI669" s="184"/>
      <c r="BJ669" s="184"/>
      <c r="BK669" s="184"/>
      <c r="BL669" s="184"/>
      <c r="BM669" s="184"/>
      <c r="BN669" s="184"/>
      <c r="BO669" s="184"/>
      <c r="BP669" s="184"/>
      <c r="BQ669" s="184"/>
      <c r="BR669" s="184"/>
      <c r="BS669" s="184"/>
      <c r="BT669" s="184"/>
      <c r="BU669" s="184"/>
      <c r="BV669" s="184"/>
      <c r="BW669" s="184"/>
      <c r="BX669" s="184"/>
      <c r="BY669" s="184"/>
      <c r="BZ669" s="184"/>
      <c r="CA669" s="184"/>
      <c r="CB669" s="184"/>
      <c r="CC669" s="184"/>
      <c r="CD669" s="184"/>
      <c r="CE669" s="184"/>
      <c r="CF669" s="184"/>
      <c r="CG669" s="184"/>
      <c r="CH669" s="184"/>
      <c r="CI669" s="184"/>
      <c r="CJ669" s="184"/>
      <c r="CK669" s="184"/>
      <c r="CL669" s="184"/>
      <c r="CM669" s="184"/>
      <c r="CN669" s="184"/>
      <c r="CO669" s="184"/>
      <c r="CP669" s="184"/>
      <c r="CQ669" s="184"/>
      <c r="CR669" s="184"/>
      <c r="CS669" s="184"/>
      <c r="CT669" s="184"/>
      <c r="CU669" s="184"/>
      <c r="CV669" s="184"/>
      <c r="CW669" s="184"/>
      <c r="CX669" s="184"/>
      <c r="CY669" s="184"/>
      <c r="CZ669" s="184"/>
      <c r="DA669" s="184"/>
      <c r="DB669" s="184"/>
      <c r="DC669" s="184"/>
      <c r="DD669" s="184"/>
      <c r="DE669" s="184"/>
      <c r="DF669" s="184"/>
      <c r="DG669" s="184"/>
      <c r="DH669" s="184"/>
      <c r="DI669" s="184"/>
      <c r="DJ669" s="184"/>
      <c r="DK669" s="184"/>
      <c r="DL669" s="184"/>
      <c r="DM669" s="184"/>
      <c r="DN669" s="184"/>
      <c r="DO669" s="184"/>
      <c r="DP669" s="184"/>
      <c r="DQ669" s="184"/>
      <c r="DR669" s="184"/>
      <c r="DS669" s="184"/>
      <c r="DT669" s="184"/>
      <c r="DU669" s="184"/>
      <c r="DV669" s="184"/>
      <c r="DW669" s="184"/>
      <c r="DX669" s="184"/>
      <c r="DY669" s="184"/>
      <c r="DZ669" s="184"/>
      <c r="EA669" s="184"/>
      <c r="EB669" s="184"/>
      <c r="EC669" s="184"/>
    </row>
    <row r="670" spans="1:133" s="128" customFormat="1" ht="15">
      <c r="A670" s="209"/>
      <c r="B670" s="209"/>
      <c r="C670" s="209"/>
      <c r="D670" s="209"/>
      <c r="E670" s="209"/>
      <c r="F670" s="213">
        <f>F669*F668</f>
        <v>32.76</v>
      </c>
      <c r="G670" s="208" t="s">
        <v>538</v>
      </c>
      <c r="H670" s="199"/>
      <c r="I670" s="199"/>
      <c r="J670" s="199"/>
      <c r="K670" s="199"/>
      <c r="L670" s="199"/>
      <c r="M670" s="199"/>
      <c r="N670" s="199"/>
      <c r="O670" s="199"/>
      <c r="P670" s="199"/>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c r="AS670" s="184"/>
      <c r="AT670" s="184"/>
      <c r="AU670" s="184"/>
      <c r="AV670" s="184"/>
      <c r="AW670" s="184"/>
      <c r="AX670" s="184"/>
      <c r="AY670" s="184"/>
      <c r="AZ670" s="184"/>
      <c r="BA670" s="184"/>
      <c r="BB670" s="184"/>
      <c r="BC670" s="184"/>
      <c r="BD670" s="184"/>
      <c r="BE670" s="184"/>
      <c r="BF670" s="184"/>
      <c r="BG670" s="184"/>
      <c r="BH670" s="184"/>
      <c r="BI670" s="184"/>
      <c r="BJ670" s="184"/>
      <c r="BK670" s="184"/>
      <c r="BL670" s="184"/>
      <c r="BM670" s="184"/>
      <c r="BN670" s="184"/>
      <c r="BO670" s="184"/>
      <c r="BP670" s="184"/>
      <c r="BQ670" s="184"/>
      <c r="BR670" s="184"/>
      <c r="BS670" s="184"/>
      <c r="BT670" s="184"/>
      <c r="BU670" s="184"/>
      <c r="BV670" s="184"/>
      <c r="BW670" s="184"/>
      <c r="BX670" s="184"/>
      <c r="BY670" s="184"/>
      <c r="BZ670" s="184"/>
      <c r="CA670" s="184"/>
      <c r="CB670" s="184"/>
      <c r="CC670" s="184"/>
      <c r="CD670" s="184"/>
      <c r="CE670" s="184"/>
      <c r="CF670" s="184"/>
      <c r="CG670" s="184"/>
      <c r="CH670" s="184"/>
      <c r="CI670" s="184"/>
      <c r="CJ670" s="184"/>
      <c r="CK670" s="184"/>
      <c r="CL670" s="184"/>
      <c r="CM670" s="184"/>
      <c r="CN670" s="184"/>
      <c r="CO670" s="184"/>
      <c r="CP670" s="184"/>
      <c r="CQ670" s="184"/>
      <c r="CR670" s="184"/>
      <c r="CS670" s="184"/>
      <c r="CT670" s="184"/>
      <c r="CU670" s="184"/>
      <c r="CV670" s="184"/>
      <c r="CW670" s="184"/>
      <c r="CX670" s="184"/>
      <c r="CY670" s="184"/>
      <c r="CZ670" s="184"/>
      <c r="DA670" s="184"/>
      <c r="DB670" s="184"/>
      <c r="DC670" s="184"/>
      <c r="DD670" s="184"/>
      <c r="DE670" s="184"/>
      <c r="DF670" s="184"/>
      <c r="DG670" s="184"/>
      <c r="DH670" s="184"/>
      <c r="DI670" s="184"/>
      <c r="DJ670" s="184"/>
      <c r="DK670" s="184"/>
      <c r="DL670" s="184"/>
      <c r="DM670" s="184"/>
      <c r="DN670" s="184"/>
      <c r="DO670" s="184"/>
      <c r="DP670" s="184"/>
      <c r="DQ670" s="184"/>
      <c r="DR670" s="184"/>
      <c r="DS670" s="184"/>
      <c r="DT670" s="184"/>
      <c r="DU670" s="184"/>
      <c r="DV670" s="184"/>
      <c r="DW670" s="184"/>
      <c r="DX670" s="184"/>
      <c r="DY670" s="184"/>
      <c r="DZ670" s="184"/>
      <c r="EA670" s="184"/>
      <c r="EB670" s="184"/>
      <c r="EC670" s="184"/>
    </row>
    <row r="671" spans="1:133" s="128" customFormat="1" ht="15">
      <c r="A671" s="206" t="s">
        <v>519</v>
      </c>
      <c r="B671" s="206"/>
      <c r="C671" s="206"/>
      <c r="D671" s="206"/>
      <c r="E671" s="206"/>
      <c r="F671" s="213">
        <f>F670</f>
        <v>32.76</v>
      </c>
      <c r="G671" s="149"/>
      <c r="H671" s="199"/>
      <c r="I671" s="199"/>
      <c r="J671" s="199"/>
      <c r="K671" s="199"/>
      <c r="L671" s="199"/>
      <c r="M671" s="199"/>
      <c r="N671" s="199"/>
      <c r="O671" s="199"/>
      <c r="P671" s="199"/>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c r="AS671" s="184"/>
      <c r="AT671" s="184"/>
      <c r="AU671" s="184"/>
      <c r="AV671" s="184"/>
      <c r="AW671" s="184"/>
      <c r="AX671" s="184"/>
      <c r="AY671" s="184"/>
      <c r="AZ671" s="184"/>
      <c r="BA671" s="184"/>
      <c r="BB671" s="184"/>
      <c r="BC671" s="184"/>
      <c r="BD671" s="184"/>
      <c r="BE671" s="184"/>
      <c r="BF671" s="184"/>
      <c r="BG671" s="184"/>
      <c r="BH671" s="184"/>
      <c r="BI671" s="184"/>
      <c r="BJ671" s="184"/>
      <c r="BK671" s="184"/>
      <c r="BL671" s="184"/>
      <c r="BM671" s="184"/>
      <c r="BN671" s="184"/>
      <c r="BO671" s="184"/>
      <c r="BP671" s="184"/>
      <c r="BQ671" s="184"/>
      <c r="BR671" s="184"/>
      <c r="BS671" s="184"/>
      <c r="BT671" s="184"/>
      <c r="BU671" s="184"/>
      <c r="BV671" s="184"/>
      <c r="BW671" s="184"/>
      <c r="BX671" s="184"/>
      <c r="BY671" s="184"/>
      <c r="BZ671" s="184"/>
      <c r="CA671" s="184"/>
      <c r="CB671" s="184"/>
      <c r="CC671" s="184"/>
      <c r="CD671" s="184"/>
      <c r="CE671" s="184"/>
      <c r="CF671" s="184"/>
      <c r="CG671" s="184"/>
      <c r="CH671" s="184"/>
      <c r="CI671" s="184"/>
      <c r="CJ671" s="184"/>
      <c r="CK671" s="184"/>
      <c r="CL671" s="184"/>
      <c r="CM671" s="184"/>
      <c r="CN671" s="184"/>
      <c r="CO671" s="184"/>
      <c r="CP671" s="184"/>
      <c r="CQ671" s="184"/>
      <c r="CR671" s="184"/>
      <c r="CS671" s="184"/>
      <c r="CT671" s="184"/>
      <c r="CU671" s="184"/>
      <c r="CV671" s="184"/>
      <c r="CW671" s="184"/>
      <c r="CX671" s="184"/>
      <c r="CY671" s="184"/>
      <c r="CZ671" s="184"/>
      <c r="DA671" s="184"/>
      <c r="DB671" s="184"/>
      <c r="DC671" s="184"/>
      <c r="DD671" s="184"/>
      <c r="DE671" s="184"/>
      <c r="DF671" s="184"/>
      <c r="DG671" s="184"/>
      <c r="DH671" s="184"/>
      <c r="DI671" s="184"/>
      <c r="DJ671" s="184"/>
      <c r="DK671" s="184"/>
      <c r="DL671" s="184"/>
      <c r="DM671" s="184"/>
      <c r="DN671" s="184"/>
      <c r="DO671" s="184"/>
      <c r="DP671" s="184"/>
      <c r="DQ671" s="184"/>
      <c r="DR671" s="184"/>
      <c r="DS671" s="184"/>
      <c r="DT671" s="184"/>
      <c r="DU671" s="184"/>
      <c r="DV671" s="184"/>
      <c r="DW671" s="184"/>
      <c r="DX671" s="184"/>
      <c r="DY671" s="184"/>
      <c r="DZ671" s="184"/>
      <c r="EA671" s="184"/>
      <c r="EB671" s="184"/>
      <c r="EC671" s="184"/>
    </row>
    <row r="672" spans="1:133" s="128" customFormat="1" ht="23.25" customHeight="1">
      <c r="A672" s="160"/>
      <c r="B672" s="160"/>
      <c r="C672" s="160"/>
      <c r="D672" s="160"/>
      <c r="E672" s="160"/>
      <c r="F672" s="148"/>
      <c r="G672" s="149"/>
      <c r="H672" s="199"/>
      <c r="I672" s="199"/>
      <c r="J672" s="199"/>
      <c r="K672" s="199"/>
      <c r="L672" s="199"/>
      <c r="M672" s="199"/>
      <c r="N672" s="199"/>
      <c r="O672" s="199"/>
      <c r="P672" s="199"/>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c r="AS672" s="184"/>
      <c r="AT672" s="184"/>
      <c r="AU672" s="184"/>
      <c r="AV672" s="184"/>
      <c r="AW672" s="184"/>
      <c r="AX672" s="184"/>
      <c r="AY672" s="184"/>
      <c r="AZ672" s="184"/>
      <c r="BA672" s="184"/>
      <c r="BB672" s="184"/>
      <c r="BC672" s="184"/>
      <c r="BD672" s="184"/>
      <c r="BE672" s="184"/>
      <c r="BF672" s="184"/>
      <c r="BG672" s="184"/>
      <c r="BH672" s="184"/>
      <c r="BI672" s="184"/>
      <c r="BJ672" s="184"/>
      <c r="BK672" s="184"/>
      <c r="BL672" s="184"/>
      <c r="BM672" s="184"/>
      <c r="BN672" s="184"/>
      <c r="BO672" s="184"/>
      <c r="BP672" s="184"/>
      <c r="BQ672" s="184"/>
      <c r="BR672" s="184"/>
      <c r="BS672" s="184"/>
      <c r="BT672" s="184"/>
      <c r="BU672" s="184"/>
      <c r="BV672" s="184"/>
      <c r="BW672" s="184"/>
      <c r="BX672" s="184"/>
      <c r="BY672" s="184"/>
      <c r="BZ672" s="184"/>
      <c r="CA672" s="184"/>
      <c r="CB672" s="184"/>
      <c r="CC672" s="184"/>
      <c r="CD672" s="184"/>
      <c r="CE672" s="184"/>
      <c r="CF672" s="184"/>
      <c r="CG672" s="184"/>
      <c r="CH672" s="184"/>
      <c r="CI672" s="184"/>
      <c r="CJ672" s="184"/>
      <c r="CK672" s="184"/>
      <c r="CL672" s="184"/>
      <c r="CM672" s="184"/>
      <c r="CN672" s="184"/>
      <c r="CO672" s="184"/>
      <c r="CP672" s="184"/>
      <c r="CQ672" s="184"/>
      <c r="CR672" s="184"/>
      <c r="CS672" s="184"/>
      <c r="CT672" s="184"/>
      <c r="CU672" s="184"/>
      <c r="CV672" s="184"/>
      <c r="CW672" s="184"/>
      <c r="CX672" s="184"/>
      <c r="CY672" s="184"/>
      <c r="CZ672" s="184"/>
      <c r="DA672" s="184"/>
      <c r="DB672" s="184"/>
      <c r="DC672" s="184"/>
      <c r="DD672" s="184"/>
      <c r="DE672" s="184"/>
      <c r="DF672" s="184"/>
      <c r="DG672" s="184"/>
      <c r="DH672" s="184"/>
      <c r="DI672" s="184"/>
      <c r="DJ672" s="184"/>
      <c r="DK672" s="184"/>
      <c r="DL672" s="184"/>
      <c r="DM672" s="184"/>
      <c r="DN672" s="184"/>
      <c r="DO672" s="184"/>
      <c r="DP672" s="184"/>
      <c r="DQ672" s="184"/>
      <c r="DR672" s="184"/>
      <c r="DS672" s="184"/>
      <c r="DT672" s="184"/>
      <c r="DU672" s="184"/>
      <c r="DV672" s="184"/>
      <c r="DW672" s="184"/>
      <c r="DX672" s="184"/>
      <c r="DY672" s="184"/>
      <c r="DZ672" s="184"/>
      <c r="EA672" s="184"/>
      <c r="EB672" s="184"/>
      <c r="EC672" s="184"/>
    </row>
    <row r="673" spans="1:133" s="128" customFormat="1" ht="15">
      <c r="A673" s="160" t="s">
        <v>593</v>
      </c>
      <c r="B673" s="160"/>
      <c r="C673" s="160"/>
      <c r="D673" s="160"/>
      <c r="E673" s="160"/>
      <c r="F673" s="148">
        <v>0.24</v>
      </c>
      <c r="G673" s="149" t="s">
        <v>581</v>
      </c>
      <c r="H673" s="199" t="s">
        <v>587</v>
      </c>
      <c r="I673" s="199"/>
      <c r="J673" s="199"/>
      <c r="K673" s="199"/>
      <c r="L673" s="199"/>
      <c r="M673" s="199"/>
      <c r="N673" s="199"/>
      <c r="O673" s="199"/>
      <c r="P673" s="199"/>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c r="AS673" s="184"/>
      <c r="AT673" s="184"/>
      <c r="AU673" s="184"/>
      <c r="AV673" s="184"/>
      <c r="AW673" s="184"/>
      <c r="AX673" s="184"/>
      <c r="AY673" s="184"/>
      <c r="AZ673" s="184"/>
      <c r="BA673" s="184"/>
      <c r="BB673" s="184"/>
      <c r="BC673" s="184"/>
      <c r="BD673" s="184"/>
      <c r="BE673" s="184"/>
      <c r="BF673" s="184"/>
      <c r="BG673" s="184"/>
      <c r="BH673" s="184"/>
      <c r="BI673" s="184"/>
      <c r="BJ673" s="184"/>
      <c r="BK673" s="184"/>
      <c r="BL673" s="184"/>
      <c r="BM673" s="184"/>
      <c r="BN673" s="184"/>
      <c r="BO673" s="184"/>
      <c r="BP673" s="184"/>
      <c r="BQ673" s="184"/>
      <c r="BR673" s="184"/>
      <c r="BS673" s="184"/>
      <c r="BT673" s="184"/>
      <c r="BU673" s="184"/>
      <c r="BV673" s="184"/>
      <c r="BW673" s="184"/>
      <c r="BX673" s="184"/>
      <c r="BY673" s="184"/>
      <c r="BZ673" s="184"/>
      <c r="CA673" s="184"/>
      <c r="CB673" s="184"/>
      <c r="CC673" s="184"/>
      <c r="CD673" s="184"/>
      <c r="CE673" s="184"/>
      <c r="CF673" s="184"/>
      <c r="CG673" s="184"/>
      <c r="CH673" s="184"/>
      <c r="CI673" s="184"/>
      <c r="CJ673" s="184"/>
      <c r="CK673" s="184"/>
      <c r="CL673" s="184"/>
      <c r="CM673" s="184"/>
      <c r="CN673" s="184"/>
      <c r="CO673" s="184"/>
      <c r="CP673" s="184"/>
      <c r="CQ673" s="184"/>
      <c r="CR673" s="184"/>
      <c r="CS673" s="184"/>
      <c r="CT673" s="184"/>
      <c r="CU673" s="184"/>
      <c r="CV673" s="184"/>
      <c r="CW673" s="184"/>
      <c r="CX673" s="184"/>
      <c r="CY673" s="184"/>
      <c r="CZ673" s="184"/>
      <c r="DA673" s="184"/>
      <c r="DB673" s="184"/>
      <c r="DC673" s="184"/>
      <c r="DD673" s="184"/>
      <c r="DE673" s="184"/>
      <c r="DF673" s="184"/>
      <c r="DG673" s="184"/>
      <c r="DH673" s="184"/>
      <c r="DI673" s="184"/>
      <c r="DJ673" s="184"/>
      <c r="DK673" s="184"/>
      <c r="DL673" s="184"/>
      <c r="DM673" s="184"/>
      <c r="DN673" s="184"/>
      <c r="DO673" s="184"/>
      <c r="DP673" s="184"/>
      <c r="DQ673" s="184"/>
      <c r="DR673" s="184"/>
      <c r="DS673" s="184"/>
      <c r="DT673" s="184"/>
      <c r="DU673" s="184"/>
      <c r="DV673" s="184"/>
      <c r="DW673" s="184"/>
      <c r="DX673" s="184"/>
      <c r="DY673" s="184"/>
      <c r="DZ673" s="184"/>
      <c r="EA673" s="184"/>
      <c r="EB673" s="184"/>
      <c r="EC673" s="184"/>
    </row>
    <row r="674" spans="1:133" s="128" customFormat="1" ht="15">
      <c r="A674" s="160"/>
      <c r="B674" s="160"/>
      <c r="C674" s="160"/>
      <c r="D674" s="160"/>
      <c r="E674" s="160"/>
      <c r="F674" s="148">
        <f>0.17+0.17+0.47+0.74</f>
        <v>1.55</v>
      </c>
      <c r="G674" s="149" t="s">
        <v>531</v>
      </c>
      <c r="H674" s="199"/>
      <c r="I674" s="199"/>
      <c r="J674" s="199"/>
      <c r="K674" s="199"/>
      <c r="L674" s="199"/>
      <c r="M674" s="199"/>
      <c r="N674" s="199"/>
      <c r="O674" s="199"/>
      <c r="P674" s="199"/>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c r="AS674" s="184"/>
      <c r="AT674" s="184"/>
      <c r="AU674" s="184"/>
      <c r="AV674" s="184"/>
      <c r="AW674" s="184"/>
      <c r="AX674" s="184"/>
      <c r="AY674" s="184"/>
      <c r="AZ674" s="184"/>
      <c r="BA674" s="184"/>
      <c r="BB674" s="184"/>
      <c r="BC674" s="184"/>
      <c r="BD674" s="184"/>
      <c r="BE674" s="184"/>
      <c r="BF674" s="184"/>
      <c r="BG674" s="184"/>
      <c r="BH674" s="184"/>
      <c r="BI674" s="184"/>
      <c r="BJ674" s="184"/>
      <c r="BK674" s="184"/>
      <c r="BL674" s="184"/>
      <c r="BM674" s="184"/>
      <c r="BN674" s="184"/>
      <c r="BO674" s="184"/>
      <c r="BP674" s="184"/>
      <c r="BQ674" s="184"/>
      <c r="BR674" s="184"/>
      <c r="BS674" s="184"/>
      <c r="BT674" s="184"/>
      <c r="BU674" s="184"/>
      <c r="BV674" s="184"/>
      <c r="BW674" s="184"/>
      <c r="BX674" s="184"/>
      <c r="BY674" s="184"/>
      <c r="BZ674" s="184"/>
      <c r="CA674" s="184"/>
      <c r="CB674" s="184"/>
      <c r="CC674" s="184"/>
      <c r="CD674" s="184"/>
      <c r="CE674" s="184"/>
      <c r="CF674" s="184"/>
      <c r="CG674" s="184"/>
      <c r="CH674" s="184"/>
      <c r="CI674" s="184"/>
      <c r="CJ674" s="184"/>
      <c r="CK674" s="184"/>
      <c r="CL674" s="184"/>
      <c r="CM674" s="184"/>
      <c r="CN674" s="184"/>
      <c r="CO674" s="184"/>
      <c r="CP674" s="184"/>
      <c r="CQ674" s="184"/>
      <c r="CR674" s="184"/>
      <c r="CS674" s="184"/>
      <c r="CT674" s="184"/>
      <c r="CU674" s="184"/>
      <c r="CV674" s="184"/>
      <c r="CW674" s="184"/>
      <c r="CX674" s="184"/>
      <c r="CY674" s="184"/>
      <c r="CZ674" s="184"/>
      <c r="DA674" s="184"/>
      <c r="DB674" s="184"/>
      <c r="DC674" s="184"/>
      <c r="DD674" s="184"/>
      <c r="DE674" s="184"/>
      <c r="DF674" s="184"/>
      <c r="DG674" s="184"/>
      <c r="DH674" s="184"/>
      <c r="DI674" s="184"/>
      <c r="DJ674" s="184"/>
      <c r="DK674" s="184"/>
      <c r="DL674" s="184"/>
      <c r="DM674" s="184"/>
      <c r="DN674" s="184"/>
      <c r="DO674" s="184"/>
      <c r="DP674" s="184"/>
      <c r="DQ674" s="184"/>
      <c r="DR674" s="184"/>
      <c r="DS674" s="184"/>
      <c r="DT674" s="184"/>
      <c r="DU674" s="184"/>
      <c r="DV674" s="184"/>
      <c r="DW674" s="184"/>
      <c r="DX674" s="184"/>
      <c r="DY674" s="184"/>
      <c r="DZ674" s="184"/>
      <c r="EA674" s="184"/>
      <c r="EB674" s="184"/>
      <c r="EC674" s="184"/>
    </row>
    <row r="675" spans="1:133" s="128" customFormat="1" ht="15">
      <c r="A675" s="160"/>
      <c r="B675" s="160"/>
      <c r="C675" s="160"/>
      <c r="D675" s="160"/>
      <c r="E675" s="160"/>
      <c r="F675" s="148">
        <v>5</v>
      </c>
      <c r="G675" s="149" t="s">
        <v>533</v>
      </c>
      <c r="H675" s="199"/>
      <c r="I675" s="199"/>
      <c r="J675" s="199"/>
      <c r="K675" s="199"/>
      <c r="L675" s="199"/>
      <c r="M675" s="199"/>
      <c r="N675" s="199"/>
      <c r="O675" s="199"/>
      <c r="P675" s="199"/>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c r="AS675" s="184"/>
      <c r="AT675" s="184"/>
      <c r="AU675" s="184"/>
      <c r="AV675" s="184"/>
      <c r="AW675" s="184"/>
      <c r="AX675" s="184"/>
      <c r="AY675" s="184"/>
      <c r="AZ675" s="184"/>
      <c r="BA675" s="184"/>
      <c r="BB675" s="184"/>
      <c r="BC675" s="184"/>
      <c r="BD675" s="184"/>
      <c r="BE675" s="184"/>
      <c r="BF675" s="184"/>
      <c r="BG675" s="184"/>
      <c r="BH675" s="184"/>
      <c r="BI675" s="184"/>
      <c r="BJ675" s="184"/>
      <c r="BK675" s="184"/>
      <c r="BL675" s="184"/>
      <c r="BM675" s="184"/>
      <c r="BN675" s="184"/>
      <c r="BO675" s="184"/>
      <c r="BP675" s="184"/>
      <c r="BQ675" s="184"/>
      <c r="BR675" s="184"/>
      <c r="BS675" s="184"/>
      <c r="BT675" s="184"/>
      <c r="BU675" s="184"/>
      <c r="BV675" s="184"/>
      <c r="BW675" s="184"/>
      <c r="BX675" s="184"/>
      <c r="BY675" s="184"/>
      <c r="BZ675" s="184"/>
      <c r="CA675" s="184"/>
      <c r="CB675" s="184"/>
      <c r="CC675" s="184"/>
      <c r="CD675" s="184"/>
      <c r="CE675" s="184"/>
      <c r="CF675" s="184"/>
      <c r="CG675" s="184"/>
      <c r="CH675" s="184"/>
      <c r="CI675" s="184"/>
      <c r="CJ675" s="184"/>
      <c r="CK675" s="184"/>
      <c r="CL675" s="184"/>
      <c r="CM675" s="184"/>
      <c r="CN675" s="184"/>
      <c r="CO675" s="184"/>
      <c r="CP675" s="184"/>
      <c r="CQ675" s="184"/>
      <c r="CR675" s="184"/>
      <c r="CS675" s="184"/>
      <c r="CT675" s="184"/>
      <c r="CU675" s="184"/>
      <c r="CV675" s="184"/>
      <c r="CW675" s="184"/>
      <c r="CX675" s="184"/>
      <c r="CY675" s="184"/>
      <c r="CZ675" s="184"/>
      <c r="DA675" s="184"/>
      <c r="DB675" s="184"/>
      <c r="DC675" s="184"/>
      <c r="DD675" s="184"/>
      <c r="DE675" s="184"/>
      <c r="DF675" s="184"/>
      <c r="DG675" s="184"/>
      <c r="DH675" s="184"/>
      <c r="DI675" s="184"/>
      <c r="DJ675" s="184"/>
      <c r="DK675" s="184"/>
      <c r="DL675" s="184"/>
      <c r="DM675" s="184"/>
      <c r="DN675" s="184"/>
      <c r="DO675" s="184"/>
      <c r="DP675" s="184"/>
      <c r="DQ675" s="184"/>
      <c r="DR675" s="184"/>
      <c r="DS675" s="184"/>
      <c r="DT675" s="184"/>
      <c r="DU675" s="184"/>
      <c r="DV675" s="184"/>
      <c r="DW675" s="184"/>
      <c r="DX675" s="184"/>
      <c r="DY675" s="184"/>
      <c r="DZ675" s="184"/>
      <c r="EA675" s="184"/>
      <c r="EB675" s="184"/>
      <c r="EC675" s="184"/>
    </row>
    <row r="676" spans="1:133" s="128" customFormat="1" ht="15">
      <c r="A676" s="160" t="s">
        <v>588</v>
      </c>
      <c r="B676" s="160"/>
      <c r="C676" s="160"/>
      <c r="D676" s="160"/>
      <c r="E676" s="160"/>
      <c r="F676" s="148">
        <v>20</v>
      </c>
      <c r="G676" s="149" t="s">
        <v>467</v>
      </c>
      <c r="H676" s="199"/>
      <c r="I676" s="199"/>
      <c r="J676" s="199"/>
      <c r="K676" s="199"/>
      <c r="L676" s="199"/>
      <c r="M676" s="199"/>
      <c r="N676" s="199"/>
      <c r="O676" s="199"/>
      <c r="P676" s="199"/>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c r="AS676" s="184"/>
      <c r="AT676" s="184"/>
      <c r="AU676" s="184"/>
      <c r="AV676" s="184"/>
      <c r="AW676" s="184"/>
      <c r="AX676" s="184"/>
      <c r="AY676" s="184"/>
      <c r="AZ676" s="184"/>
      <c r="BA676" s="184"/>
      <c r="BB676" s="184"/>
      <c r="BC676" s="184"/>
      <c r="BD676" s="184"/>
      <c r="BE676" s="184"/>
      <c r="BF676" s="184"/>
      <c r="BG676" s="184"/>
      <c r="BH676" s="184"/>
      <c r="BI676" s="184"/>
      <c r="BJ676" s="184"/>
      <c r="BK676" s="184"/>
      <c r="BL676" s="184"/>
      <c r="BM676" s="184"/>
      <c r="BN676" s="184"/>
      <c r="BO676" s="184"/>
      <c r="BP676" s="184"/>
      <c r="BQ676" s="184"/>
      <c r="BR676" s="184"/>
      <c r="BS676" s="184"/>
      <c r="BT676" s="184"/>
      <c r="BU676" s="184"/>
      <c r="BV676" s="184"/>
      <c r="BW676" s="184"/>
      <c r="BX676" s="184"/>
      <c r="BY676" s="184"/>
      <c r="BZ676" s="184"/>
      <c r="CA676" s="184"/>
      <c r="CB676" s="184"/>
      <c r="CC676" s="184"/>
      <c r="CD676" s="184"/>
      <c r="CE676" s="184"/>
      <c r="CF676" s="184"/>
      <c r="CG676" s="184"/>
      <c r="CH676" s="184"/>
      <c r="CI676" s="184"/>
      <c r="CJ676" s="184"/>
      <c r="CK676" s="184"/>
      <c r="CL676" s="184"/>
      <c r="CM676" s="184"/>
      <c r="CN676" s="184"/>
      <c r="CO676" s="184"/>
      <c r="CP676" s="184"/>
      <c r="CQ676" s="184"/>
      <c r="CR676" s="184"/>
      <c r="CS676" s="184"/>
      <c r="CT676" s="184"/>
      <c r="CU676" s="184"/>
      <c r="CV676" s="184"/>
      <c r="CW676" s="184"/>
      <c r="CX676" s="184"/>
      <c r="CY676" s="184"/>
      <c r="CZ676" s="184"/>
      <c r="DA676" s="184"/>
      <c r="DB676" s="184"/>
      <c r="DC676" s="184"/>
      <c r="DD676" s="184"/>
      <c r="DE676" s="184"/>
      <c r="DF676" s="184"/>
      <c r="DG676" s="184"/>
      <c r="DH676" s="184"/>
      <c r="DI676" s="184"/>
      <c r="DJ676" s="184"/>
      <c r="DK676" s="184"/>
      <c r="DL676" s="184"/>
      <c r="DM676" s="184"/>
      <c r="DN676" s="184"/>
      <c r="DO676" s="184"/>
      <c r="DP676" s="184"/>
      <c r="DQ676" s="184"/>
      <c r="DR676" s="184"/>
      <c r="DS676" s="184"/>
      <c r="DT676" s="184"/>
      <c r="DU676" s="184"/>
      <c r="DV676" s="184"/>
      <c r="DW676" s="184"/>
      <c r="DX676" s="184"/>
      <c r="DY676" s="184"/>
      <c r="DZ676" s="184"/>
      <c r="EA676" s="184"/>
      <c r="EB676" s="184"/>
      <c r="EC676" s="184"/>
    </row>
    <row r="677" spans="1:133" s="128" customFormat="1" ht="15">
      <c r="A677" s="160"/>
      <c r="B677" s="160"/>
      <c r="C677" s="160"/>
      <c r="D677" s="160"/>
      <c r="E677" s="160"/>
      <c r="F677" s="148"/>
      <c r="G677" s="149"/>
      <c r="H677" s="199"/>
      <c r="I677" s="199"/>
      <c r="J677" s="199"/>
      <c r="K677" s="199"/>
      <c r="L677" s="199"/>
      <c r="M677" s="199"/>
      <c r="N677" s="199"/>
      <c r="O677" s="199"/>
      <c r="P677" s="199"/>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c r="AS677" s="184"/>
      <c r="AT677" s="184"/>
      <c r="AU677" s="184"/>
      <c r="AV677" s="184"/>
      <c r="AW677" s="184"/>
      <c r="AX677" s="184"/>
      <c r="AY677" s="184"/>
      <c r="AZ677" s="184"/>
      <c r="BA677" s="184"/>
      <c r="BB677" s="184"/>
      <c r="BC677" s="184"/>
      <c r="BD677" s="184"/>
      <c r="BE677" s="184"/>
      <c r="BF677" s="184"/>
      <c r="BG677" s="184"/>
      <c r="BH677" s="184"/>
      <c r="BI677" s="184"/>
      <c r="BJ677" s="184"/>
      <c r="BK677" s="184"/>
      <c r="BL677" s="184"/>
      <c r="BM677" s="184"/>
      <c r="BN677" s="184"/>
      <c r="BO677" s="184"/>
      <c r="BP677" s="184"/>
      <c r="BQ677" s="184"/>
      <c r="BR677" s="184"/>
      <c r="BS677" s="184"/>
      <c r="BT677" s="184"/>
      <c r="BU677" s="184"/>
      <c r="BV677" s="184"/>
      <c r="BW677" s="184"/>
      <c r="BX677" s="184"/>
      <c r="BY677" s="184"/>
      <c r="BZ677" s="184"/>
      <c r="CA677" s="184"/>
      <c r="CB677" s="184"/>
      <c r="CC677" s="184"/>
      <c r="CD677" s="184"/>
      <c r="CE677" s="184"/>
      <c r="CF677" s="184"/>
      <c r="CG677" s="184"/>
      <c r="CH677" s="184"/>
      <c r="CI677" s="184"/>
      <c r="CJ677" s="184"/>
      <c r="CK677" s="184"/>
      <c r="CL677" s="184"/>
      <c r="CM677" s="184"/>
      <c r="CN677" s="184"/>
      <c r="CO677" s="184"/>
      <c r="CP677" s="184"/>
      <c r="CQ677" s="184"/>
      <c r="CR677" s="184"/>
      <c r="CS677" s="184"/>
      <c r="CT677" s="184"/>
      <c r="CU677" s="184"/>
      <c r="CV677" s="184"/>
      <c r="CW677" s="184"/>
      <c r="CX677" s="184"/>
      <c r="CY677" s="184"/>
      <c r="CZ677" s="184"/>
      <c r="DA677" s="184"/>
      <c r="DB677" s="184"/>
      <c r="DC677" s="184"/>
      <c r="DD677" s="184"/>
      <c r="DE677" s="184"/>
      <c r="DF677" s="184"/>
      <c r="DG677" s="184"/>
      <c r="DH677" s="184"/>
      <c r="DI677" s="184"/>
      <c r="DJ677" s="184"/>
      <c r="DK677" s="184"/>
      <c r="DL677" s="184"/>
      <c r="DM677" s="184"/>
      <c r="DN677" s="184"/>
      <c r="DO677" s="184"/>
      <c r="DP677" s="184"/>
      <c r="DQ677" s="184"/>
      <c r="DR677" s="184"/>
      <c r="DS677" s="184"/>
      <c r="DT677" s="184"/>
      <c r="DU677" s="184"/>
      <c r="DV677" s="184"/>
      <c r="DW677" s="184"/>
      <c r="DX677" s="184"/>
      <c r="DY677" s="184"/>
      <c r="DZ677" s="184"/>
      <c r="EA677" s="184"/>
      <c r="EB677" s="184"/>
      <c r="EC677" s="184"/>
    </row>
    <row r="678" spans="1:133" s="128" customFormat="1" ht="15">
      <c r="A678" s="160" t="s">
        <v>589</v>
      </c>
      <c r="B678" s="160"/>
      <c r="C678" s="160"/>
      <c r="D678" s="160"/>
      <c r="E678" s="160"/>
      <c r="F678" s="213">
        <f>F674*F675*F676*F673</f>
        <v>37.2</v>
      </c>
      <c r="G678" s="149" t="s">
        <v>538</v>
      </c>
      <c r="H678" s="199"/>
      <c r="I678" s="199"/>
      <c r="J678" s="199"/>
      <c r="K678" s="199"/>
      <c r="L678" s="199"/>
      <c r="M678" s="199"/>
      <c r="N678" s="199"/>
      <c r="O678" s="199"/>
      <c r="P678" s="199"/>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c r="AS678" s="184"/>
      <c r="AT678" s="184"/>
      <c r="AU678" s="184"/>
      <c r="AV678" s="184"/>
      <c r="AW678" s="184"/>
      <c r="AX678" s="184"/>
      <c r="AY678" s="184"/>
      <c r="AZ678" s="184"/>
      <c r="BA678" s="184"/>
      <c r="BB678" s="184"/>
      <c r="BC678" s="184"/>
      <c r="BD678" s="184"/>
      <c r="BE678" s="184"/>
      <c r="BF678" s="184"/>
      <c r="BG678" s="184"/>
      <c r="BH678" s="184"/>
      <c r="BI678" s="184"/>
      <c r="BJ678" s="184"/>
      <c r="BK678" s="184"/>
      <c r="BL678" s="184"/>
      <c r="BM678" s="184"/>
      <c r="BN678" s="184"/>
      <c r="BO678" s="184"/>
      <c r="BP678" s="184"/>
      <c r="BQ678" s="184"/>
      <c r="BR678" s="184"/>
      <c r="BS678" s="184"/>
      <c r="BT678" s="184"/>
      <c r="BU678" s="184"/>
      <c r="BV678" s="184"/>
      <c r="BW678" s="184"/>
      <c r="BX678" s="184"/>
      <c r="BY678" s="184"/>
      <c r="BZ678" s="184"/>
      <c r="CA678" s="184"/>
      <c r="CB678" s="184"/>
      <c r="CC678" s="184"/>
      <c r="CD678" s="184"/>
      <c r="CE678" s="184"/>
      <c r="CF678" s="184"/>
      <c r="CG678" s="184"/>
      <c r="CH678" s="184"/>
      <c r="CI678" s="184"/>
      <c r="CJ678" s="184"/>
      <c r="CK678" s="184"/>
      <c r="CL678" s="184"/>
      <c r="CM678" s="184"/>
      <c r="CN678" s="184"/>
      <c r="CO678" s="184"/>
      <c r="CP678" s="184"/>
      <c r="CQ678" s="184"/>
      <c r="CR678" s="184"/>
      <c r="CS678" s="184"/>
      <c r="CT678" s="184"/>
      <c r="CU678" s="184"/>
      <c r="CV678" s="184"/>
      <c r="CW678" s="184"/>
      <c r="CX678" s="184"/>
      <c r="CY678" s="184"/>
      <c r="CZ678" s="184"/>
      <c r="DA678" s="184"/>
      <c r="DB678" s="184"/>
      <c r="DC678" s="184"/>
      <c r="DD678" s="184"/>
      <c r="DE678" s="184"/>
      <c r="DF678" s="184"/>
      <c r="DG678" s="184"/>
      <c r="DH678" s="184"/>
      <c r="DI678" s="184"/>
      <c r="DJ678" s="184"/>
      <c r="DK678" s="184"/>
      <c r="DL678" s="184"/>
      <c r="DM678" s="184"/>
      <c r="DN678" s="184"/>
      <c r="DO678" s="184"/>
      <c r="DP678" s="184"/>
      <c r="DQ678" s="184"/>
      <c r="DR678" s="184"/>
      <c r="DS678" s="184"/>
      <c r="DT678" s="184"/>
      <c r="DU678" s="184"/>
      <c r="DV678" s="184"/>
      <c r="DW678" s="184"/>
      <c r="DX678" s="184"/>
      <c r="DY678" s="184"/>
      <c r="DZ678" s="184"/>
      <c r="EA678" s="184"/>
      <c r="EB678" s="184"/>
      <c r="EC678" s="184"/>
    </row>
    <row r="679" spans="1:133" s="128" customFormat="1" ht="12.75">
      <c r="A679" s="165"/>
      <c r="B679" s="165"/>
      <c r="C679" s="165"/>
      <c r="D679" s="165"/>
      <c r="E679" s="165"/>
      <c r="F679" s="165"/>
      <c r="G679" s="165"/>
      <c r="H679" s="165"/>
      <c r="I679" s="165"/>
      <c r="J679" s="165"/>
      <c r="K679" s="165"/>
      <c r="L679" s="165"/>
      <c r="M679" s="165"/>
      <c r="N679" s="165"/>
      <c r="O679" s="165"/>
      <c r="P679" s="165"/>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c r="AS679" s="184"/>
      <c r="AT679" s="184"/>
      <c r="AU679" s="184"/>
      <c r="AV679" s="184"/>
      <c r="AW679" s="184"/>
      <c r="AX679" s="184"/>
      <c r="AY679" s="184"/>
      <c r="AZ679" s="184"/>
      <c r="BA679" s="184"/>
      <c r="BB679" s="184"/>
      <c r="BC679" s="184"/>
      <c r="BD679" s="184"/>
      <c r="BE679" s="184"/>
      <c r="BF679" s="184"/>
      <c r="BG679" s="184"/>
      <c r="BH679" s="184"/>
      <c r="BI679" s="184"/>
      <c r="BJ679" s="184"/>
      <c r="BK679" s="184"/>
      <c r="BL679" s="184"/>
      <c r="BM679" s="184"/>
      <c r="BN679" s="184"/>
      <c r="BO679" s="184"/>
      <c r="BP679" s="184"/>
      <c r="BQ679" s="184"/>
      <c r="BR679" s="184"/>
      <c r="BS679" s="184"/>
      <c r="BT679" s="184"/>
      <c r="BU679" s="184"/>
      <c r="BV679" s="184"/>
      <c r="BW679" s="184"/>
      <c r="BX679" s="184"/>
      <c r="BY679" s="184"/>
      <c r="BZ679" s="184"/>
      <c r="CA679" s="184"/>
      <c r="CB679" s="184"/>
      <c r="CC679" s="184"/>
      <c r="CD679" s="184"/>
      <c r="CE679" s="184"/>
      <c r="CF679" s="184"/>
      <c r="CG679" s="184"/>
      <c r="CH679" s="184"/>
      <c r="CI679" s="184"/>
      <c r="CJ679" s="184"/>
      <c r="CK679" s="184"/>
      <c r="CL679" s="184"/>
      <c r="CM679" s="184"/>
      <c r="CN679" s="184"/>
      <c r="CO679" s="184"/>
      <c r="CP679" s="184"/>
      <c r="CQ679" s="184"/>
      <c r="CR679" s="184"/>
      <c r="CS679" s="184"/>
      <c r="CT679" s="184"/>
      <c r="CU679" s="184"/>
      <c r="CV679" s="184"/>
      <c r="CW679" s="184"/>
      <c r="CX679" s="184"/>
      <c r="CY679" s="184"/>
      <c r="CZ679" s="184"/>
      <c r="DA679" s="184"/>
      <c r="DB679" s="184"/>
      <c r="DC679" s="184"/>
      <c r="DD679" s="184"/>
      <c r="DE679" s="184"/>
      <c r="DF679" s="184"/>
      <c r="DG679" s="184"/>
      <c r="DH679" s="184"/>
      <c r="DI679" s="184"/>
      <c r="DJ679" s="184"/>
      <c r="DK679" s="184"/>
      <c r="DL679" s="184"/>
      <c r="DM679" s="184"/>
      <c r="DN679" s="184"/>
      <c r="DO679" s="184"/>
      <c r="DP679" s="184"/>
      <c r="DQ679" s="184"/>
      <c r="DR679" s="184"/>
      <c r="DS679" s="184"/>
      <c r="DT679" s="184"/>
      <c r="DU679" s="184"/>
      <c r="DV679" s="184"/>
      <c r="DW679" s="184"/>
      <c r="DX679" s="184"/>
      <c r="DY679" s="184"/>
      <c r="DZ679" s="184"/>
      <c r="EA679" s="184"/>
      <c r="EB679" s="184"/>
      <c r="EC679" s="184"/>
    </row>
    <row r="680" spans="1:133" s="128" customFormat="1" ht="15">
      <c r="A680" s="160" t="s">
        <v>590</v>
      </c>
      <c r="B680" s="160"/>
      <c r="C680" s="160"/>
      <c r="D680" s="160"/>
      <c r="E680" s="160"/>
      <c r="F680" s="148"/>
      <c r="G680" s="149"/>
      <c r="H680" s="199"/>
      <c r="I680" s="199"/>
      <c r="J680" s="199"/>
      <c r="K680" s="199"/>
      <c r="L680" s="199"/>
      <c r="M680" s="199"/>
      <c r="N680" s="199"/>
      <c r="O680" s="199"/>
      <c r="P680" s="199"/>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c r="AS680" s="184"/>
      <c r="AT680" s="184"/>
      <c r="AU680" s="184"/>
      <c r="AV680" s="184"/>
      <c r="AW680" s="184"/>
      <c r="AX680" s="184"/>
      <c r="AY680" s="184"/>
      <c r="AZ680" s="184"/>
      <c r="BA680" s="184"/>
      <c r="BB680" s="184"/>
      <c r="BC680" s="184"/>
      <c r="BD680" s="184"/>
      <c r="BE680" s="184"/>
      <c r="BF680" s="184"/>
      <c r="BG680" s="184"/>
      <c r="BH680" s="184"/>
      <c r="BI680" s="184"/>
      <c r="BJ680" s="184"/>
      <c r="BK680" s="184"/>
      <c r="BL680" s="184"/>
      <c r="BM680" s="184"/>
      <c r="BN680" s="184"/>
      <c r="BO680" s="184"/>
      <c r="BP680" s="184"/>
      <c r="BQ680" s="184"/>
      <c r="BR680" s="184"/>
      <c r="BS680" s="184"/>
      <c r="BT680" s="184"/>
      <c r="BU680" s="184"/>
      <c r="BV680" s="184"/>
      <c r="BW680" s="184"/>
      <c r="BX680" s="184"/>
      <c r="BY680" s="184"/>
      <c r="BZ680" s="184"/>
      <c r="CA680" s="184"/>
      <c r="CB680" s="184"/>
      <c r="CC680" s="184"/>
      <c r="CD680" s="184"/>
      <c r="CE680" s="184"/>
      <c r="CF680" s="184"/>
      <c r="CG680" s="184"/>
      <c r="CH680" s="184"/>
      <c r="CI680" s="184"/>
      <c r="CJ680" s="184"/>
      <c r="CK680" s="184"/>
      <c r="CL680" s="184"/>
      <c r="CM680" s="184"/>
      <c r="CN680" s="184"/>
      <c r="CO680" s="184"/>
      <c r="CP680" s="184"/>
      <c r="CQ680" s="184"/>
      <c r="CR680" s="184"/>
      <c r="CS680" s="184"/>
      <c r="CT680" s="184"/>
      <c r="CU680" s="184"/>
      <c r="CV680" s="184"/>
      <c r="CW680" s="184"/>
      <c r="CX680" s="184"/>
      <c r="CY680" s="184"/>
      <c r="CZ680" s="184"/>
      <c r="DA680" s="184"/>
      <c r="DB680" s="184"/>
      <c r="DC680" s="184"/>
      <c r="DD680" s="184"/>
      <c r="DE680" s="184"/>
      <c r="DF680" s="184"/>
      <c r="DG680" s="184"/>
      <c r="DH680" s="184"/>
      <c r="DI680" s="184"/>
      <c r="DJ680" s="184"/>
      <c r="DK680" s="184"/>
      <c r="DL680" s="184"/>
      <c r="DM680" s="184"/>
      <c r="DN680" s="184"/>
      <c r="DO680" s="184"/>
      <c r="DP680" s="184"/>
      <c r="DQ680" s="184"/>
      <c r="DR680" s="184"/>
      <c r="DS680" s="184"/>
      <c r="DT680" s="184"/>
      <c r="DU680" s="184"/>
      <c r="DV680" s="184"/>
      <c r="DW680" s="184"/>
      <c r="DX680" s="184"/>
      <c r="DY680" s="184"/>
      <c r="DZ680" s="184"/>
      <c r="EA680" s="184"/>
      <c r="EB680" s="184"/>
      <c r="EC680" s="184"/>
    </row>
    <row r="681" spans="1:133" s="128" customFormat="1" ht="15">
      <c r="A681" s="160" t="s">
        <v>591</v>
      </c>
      <c r="B681" s="160"/>
      <c r="C681" s="160"/>
      <c r="D681" s="160"/>
      <c r="E681" s="160"/>
      <c r="F681" s="148">
        <f>F678</f>
        <v>37.2</v>
      </c>
      <c r="G681" s="149" t="s">
        <v>538</v>
      </c>
      <c r="H681" s="199"/>
      <c r="I681" s="199"/>
      <c r="J681" s="199"/>
      <c r="K681" s="199"/>
      <c r="L681" s="199"/>
      <c r="M681" s="199"/>
      <c r="N681" s="199"/>
      <c r="O681" s="199"/>
      <c r="P681" s="199"/>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c r="AS681" s="184"/>
      <c r="AT681" s="184"/>
      <c r="AU681" s="184"/>
      <c r="AV681" s="184"/>
      <c r="AW681" s="184"/>
      <c r="AX681" s="184"/>
      <c r="AY681" s="184"/>
      <c r="AZ681" s="184"/>
      <c r="BA681" s="184"/>
      <c r="BB681" s="184"/>
      <c r="BC681" s="184"/>
      <c r="BD681" s="184"/>
      <c r="BE681" s="184"/>
      <c r="BF681" s="184"/>
      <c r="BG681" s="184"/>
      <c r="BH681" s="184"/>
      <c r="BI681" s="184"/>
      <c r="BJ681" s="184"/>
      <c r="BK681" s="184"/>
      <c r="BL681" s="184"/>
      <c r="BM681" s="184"/>
      <c r="BN681" s="184"/>
      <c r="BO681" s="184"/>
      <c r="BP681" s="184"/>
      <c r="BQ681" s="184"/>
      <c r="BR681" s="184"/>
      <c r="BS681" s="184"/>
      <c r="BT681" s="184"/>
      <c r="BU681" s="184"/>
      <c r="BV681" s="184"/>
      <c r="BW681" s="184"/>
      <c r="BX681" s="184"/>
      <c r="BY681" s="184"/>
      <c r="BZ681" s="184"/>
      <c r="CA681" s="184"/>
      <c r="CB681" s="184"/>
      <c r="CC681" s="184"/>
      <c r="CD681" s="184"/>
      <c r="CE681" s="184"/>
      <c r="CF681" s="184"/>
      <c r="CG681" s="184"/>
      <c r="CH681" s="184"/>
      <c r="CI681" s="184"/>
      <c r="CJ681" s="184"/>
      <c r="CK681" s="184"/>
      <c r="CL681" s="184"/>
      <c r="CM681" s="184"/>
      <c r="CN681" s="184"/>
      <c r="CO681" s="184"/>
      <c r="CP681" s="184"/>
      <c r="CQ681" s="184"/>
      <c r="CR681" s="184"/>
      <c r="CS681" s="184"/>
      <c r="CT681" s="184"/>
      <c r="CU681" s="184"/>
      <c r="CV681" s="184"/>
      <c r="CW681" s="184"/>
      <c r="CX681" s="184"/>
      <c r="CY681" s="184"/>
      <c r="CZ681" s="184"/>
      <c r="DA681" s="184"/>
      <c r="DB681" s="184"/>
      <c r="DC681" s="184"/>
      <c r="DD681" s="184"/>
      <c r="DE681" s="184"/>
      <c r="DF681" s="184"/>
      <c r="DG681" s="184"/>
      <c r="DH681" s="184"/>
      <c r="DI681" s="184"/>
      <c r="DJ681" s="184"/>
      <c r="DK681" s="184"/>
      <c r="DL681" s="184"/>
      <c r="DM681" s="184"/>
      <c r="DN681" s="184"/>
      <c r="DO681" s="184"/>
      <c r="DP681" s="184"/>
      <c r="DQ681" s="184"/>
      <c r="DR681" s="184"/>
      <c r="DS681" s="184"/>
      <c r="DT681" s="184"/>
      <c r="DU681" s="184"/>
      <c r="DV681" s="184"/>
      <c r="DW681" s="184"/>
      <c r="DX681" s="184"/>
      <c r="DY681" s="184"/>
      <c r="DZ681" s="184"/>
      <c r="EA681" s="184"/>
      <c r="EB681" s="184"/>
      <c r="EC681" s="184"/>
    </row>
    <row r="682" spans="1:133" s="128" customFormat="1" ht="15">
      <c r="A682" s="160" t="s">
        <v>536</v>
      </c>
      <c r="B682" s="160"/>
      <c r="C682" s="160"/>
      <c r="D682" s="160"/>
      <c r="E682" s="160"/>
      <c r="F682" s="148">
        <v>1.05</v>
      </c>
      <c r="G682" s="149"/>
      <c r="H682" s="199"/>
      <c r="I682" s="199"/>
      <c r="J682" s="199"/>
      <c r="K682" s="199"/>
      <c r="L682" s="199"/>
      <c r="M682" s="199"/>
      <c r="N682" s="199"/>
      <c r="O682" s="199"/>
      <c r="P682" s="199"/>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c r="AS682" s="184"/>
      <c r="AT682" s="184"/>
      <c r="AU682" s="184"/>
      <c r="AV682" s="184"/>
      <c r="AW682" s="184"/>
      <c r="AX682" s="184"/>
      <c r="AY682" s="184"/>
      <c r="AZ682" s="184"/>
      <c r="BA682" s="184"/>
      <c r="BB682" s="184"/>
      <c r="BC682" s="184"/>
      <c r="BD682" s="184"/>
      <c r="BE682" s="184"/>
      <c r="BF682" s="184"/>
      <c r="BG682" s="184"/>
      <c r="BH682" s="184"/>
      <c r="BI682" s="184"/>
      <c r="BJ682" s="184"/>
      <c r="BK682" s="184"/>
      <c r="BL682" s="184"/>
      <c r="BM682" s="184"/>
      <c r="BN682" s="184"/>
      <c r="BO682" s="184"/>
      <c r="BP682" s="184"/>
      <c r="BQ682" s="184"/>
      <c r="BR682" s="184"/>
      <c r="BS682" s="184"/>
      <c r="BT682" s="184"/>
      <c r="BU682" s="184"/>
      <c r="BV682" s="184"/>
      <c r="BW682" s="184"/>
      <c r="BX682" s="184"/>
      <c r="BY682" s="184"/>
      <c r="BZ682" s="184"/>
      <c r="CA682" s="184"/>
      <c r="CB682" s="184"/>
      <c r="CC682" s="184"/>
      <c r="CD682" s="184"/>
      <c r="CE682" s="184"/>
      <c r="CF682" s="184"/>
      <c r="CG682" s="184"/>
      <c r="CH682" s="184"/>
      <c r="CI682" s="184"/>
      <c r="CJ682" s="184"/>
      <c r="CK682" s="184"/>
      <c r="CL682" s="184"/>
      <c r="CM682" s="184"/>
      <c r="CN682" s="184"/>
      <c r="CO682" s="184"/>
      <c r="CP682" s="184"/>
      <c r="CQ682" s="184"/>
      <c r="CR682" s="184"/>
      <c r="CS682" s="184"/>
      <c r="CT682" s="184"/>
      <c r="CU682" s="184"/>
      <c r="CV682" s="184"/>
      <c r="CW682" s="184"/>
      <c r="CX682" s="184"/>
      <c r="CY682" s="184"/>
      <c r="CZ682" s="184"/>
      <c r="DA682" s="184"/>
      <c r="DB682" s="184"/>
      <c r="DC682" s="184"/>
      <c r="DD682" s="184"/>
      <c r="DE682" s="184"/>
      <c r="DF682" s="184"/>
      <c r="DG682" s="184"/>
      <c r="DH682" s="184"/>
      <c r="DI682" s="184"/>
      <c r="DJ682" s="184"/>
      <c r="DK682" s="184"/>
      <c r="DL682" s="184"/>
      <c r="DM682" s="184"/>
      <c r="DN682" s="184"/>
      <c r="DO682" s="184"/>
      <c r="DP682" s="184"/>
      <c r="DQ682" s="184"/>
      <c r="DR682" s="184"/>
      <c r="DS682" s="184"/>
      <c r="DT682" s="184"/>
      <c r="DU682" s="184"/>
      <c r="DV682" s="184"/>
      <c r="DW682" s="184"/>
      <c r="DX682" s="184"/>
      <c r="DY682" s="184"/>
      <c r="DZ682" s="184"/>
      <c r="EA682" s="184"/>
      <c r="EB682" s="184"/>
      <c r="EC682" s="184"/>
    </row>
    <row r="683" spans="1:133" s="128" customFormat="1" ht="15">
      <c r="A683" s="209"/>
      <c r="B683" s="209"/>
      <c r="C683" s="209"/>
      <c r="D683" s="209"/>
      <c r="E683" s="209"/>
      <c r="F683" s="213">
        <f>F682*F681</f>
        <v>39.06</v>
      </c>
      <c r="G683" s="208" t="s">
        <v>538</v>
      </c>
      <c r="H683" s="199"/>
      <c r="I683" s="199"/>
      <c r="J683" s="199"/>
      <c r="K683" s="199"/>
      <c r="L683" s="199"/>
      <c r="M683" s="199"/>
      <c r="N683" s="199"/>
      <c r="O683" s="199"/>
      <c r="P683" s="199"/>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c r="AS683" s="184"/>
      <c r="AT683" s="184"/>
      <c r="AU683" s="184"/>
      <c r="AV683" s="184"/>
      <c r="AW683" s="184"/>
      <c r="AX683" s="184"/>
      <c r="AY683" s="184"/>
      <c r="AZ683" s="184"/>
      <c r="BA683" s="184"/>
      <c r="BB683" s="184"/>
      <c r="BC683" s="184"/>
      <c r="BD683" s="184"/>
      <c r="BE683" s="184"/>
      <c r="BF683" s="184"/>
      <c r="BG683" s="184"/>
      <c r="BH683" s="184"/>
      <c r="BI683" s="184"/>
      <c r="BJ683" s="184"/>
      <c r="BK683" s="184"/>
      <c r="BL683" s="184"/>
      <c r="BM683" s="184"/>
      <c r="BN683" s="184"/>
      <c r="BO683" s="184"/>
      <c r="BP683" s="184"/>
      <c r="BQ683" s="184"/>
      <c r="BR683" s="184"/>
      <c r="BS683" s="184"/>
      <c r="BT683" s="184"/>
      <c r="BU683" s="184"/>
      <c r="BV683" s="184"/>
      <c r="BW683" s="184"/>
      <c r="BX683" s="184"/>
      <c r="BY683" s="184"/>
      <c r="BZ683" s="184"/>
      <c r="CA683" s="184"/>
      <c r="CB683" s="184"/>
      <c r="CC683" s="184"/>
      <c r="CD683" s="184"/>
      <c r="CE683" s="184"/>
      <c r="CF683" s="184"/>
      <c r="CG683" s="184"/>
      <c r="CH683" s="184"/>
      <c r="CI683" s="184"/>
      <c r="CJ683" s="184"/>
      <c r="CK683" s="184"/>
      <c r="CL683" s="184"/>
      <c r="CM683" s="184"/>
      <c r="CN683" s="184"/>
      <c r="CO683" s="184"/>
      <c r="CP683" s="184"/>
      <c r="CQ683" s="184"/>
      <c r="CR683" s="184"/>
      <c r="CS683" s="184"/>
      <c r="CT683" s="184"/>
      <c r="CU683" s="184"/>
      <c r="CV683" s="184"/>
      <c r="CW683" s="184"/>
      <c r="CX683" s="184"/>
      <c r="CY683" s="184"/>
      <c r="CZ683" s="184"/>
      <c r="DA683" s="184"/>
      <c r="DB683" s="184"/>
      <c r="DC683" s="184"/>
      <c r="DD683" s="184"/>
      <c r="DE683" s="184"/>
      <c r="DF683" s="184"/>
      <c r="DG683" s="184"/>
      <c r="DH683" s="184"/>
      <c r="DI683" s="184"/>
      <c r="DJ683" s="184"/>
      <c r="DK683" s="184"/>
      <c r="DL683" s="184"/>
      <c r="DM683" s="184"/>
      <c r="DN683" s="184"/>
      <c r="DO683" s="184"/>
      <c r="DP683" s="184"/>
      <c r="DQ683" s="184"/>
      <c r="DR683" s="184"/>
      <c r="DS683" s="184"/>
      <c r="DT683" s="184"/>
      <c r="DU683" s="184"/>
      <c r="DV683" s="184"/>
      <c r="DW683" s="184"/>
      <c r="DX683" s="184"/>
      <c r="DY683" s="184"/>
      <c r="DZ683" s="184"/>
      <c r="EA683" s="184"/>
      <c r="EB683" s="184"/>
      <c r="EC683" s="184"/>
    </row>
    <row r="684" spans="1:133" s="128" customFormat="1" ht="15">
      <c r="A684" s="206" t="s">
        <v>519</v>
      </c>
      <c r="B684" s="206"/>
      <c r="C684" s="206"/>
      <c r="D684" s="206"/>
      <c r="E684" s="206"/>
      <c r="F684" s="213">
        <f>F683</f>
        <v>39.06</v>
      </c>
      <c r="G684" s="149"/>
      <c r="H684" s="199"/>
      <c r="I684" s="199"/>
      <c r="J684" s="199"/>
      <c r="K684" s="199"/>
      <c r="L684" s="199"/>
      <c r="M684" s="199"/>
      <c r="N684" s="199"/>
      <c r="O684" s="199"/>
      <c r="P684" s="199"/>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c r="AS684" s="184"/>
      <c r="AT684" s="184"/>
      <c r="AU684" s="184"/>
      <c r="AV684" s="184"/>
      <c r="AW684" s="184"/>
      <c r="AX684" s="184"/>
      <c r="AY684" s="184"/>
      <c r="AZ684" s="184"/>
      <c r="BA684" s="184"/>
      <c r="BB684" s="184"/>
      <c r="BC684" s="184"/>
      <c r="BD684" s="184"/>
      <c r="BE684" s="184"/>
      <c r="BF684" s="184"/>
      <c r="BG684" s="184"/>
      <c r="BH684" s="184"/>
      <c r="BI684" s="184"/>
      <c r="BJ684" s="184"/>
      <c r="BK684" s="184"/>
      <c r="BL684" s="184"/>
      <c r="BM684" s="184"/>
      <c r="BN684" s="184"/>
      <c r="BO684" s="184"/>
      <c r="BP684" s="184"/>
      <c r="BQ684" s="184"/>
      <c r="BR684" s="184"/>
      <c r="BS684" s="184"/>
      <c r="BT684" s="184"/>
      <c r="BU684" s="184"/>
      <c r="BV684" s="184"/>
      <c r="BW684" s="184"/>
      <c r="BX684" s="184"/>
      <c r="BY684" s="184"/>
      <c r="BZ684" s="184"/>
      <c r="CA684" s="184"/>
      <c r="CB684" s="184"/>
      <c r="CC684" s="184"/>
      <c r="CD684" s="184"/>
      <c r="CE684" s="184"/>
      <c r="CF684" s="184"/>
      <c r="CG684" s="184"/>
      <c r="CH684" s="184"/>
      <c r="CI684" s="184"/>
      <c r="CJ684" s="184"/>
      <c r="CK684" s="184"/>
      <c r="CL684" s="184"/>
      <c r="CM684" s="184"/>
      <c r="CN684" s="184"/>
      <c r="CO684" s="184"/>
      <c r="CP684" s="184"/>
      <c r="CQ684" s="184"/>
      <c r="CR684" s="184"/>
      <c r="CS684" s="184"/>
      <c r="CT684" s="184"/>
      <c r="CU684" s="184"/>
      <c r="CV684" s="184"/>
      <c r="CW684" s="184"/>
      <c r="CX684" s="184"/>
      <c r="CY684" s="184"/>
      <c r="CZ684" s="184"/>
      <c r="DA684" s="184"/>
      <c r="DB684" s="184"/>
      <c r="DC684" s="184"/>
      <c r="DD684" s="184"/>
      <c r="DE684" s="184"/>
      <c r="DF684" s="184"/>
      <c r="DG684" s="184"/>
      <c r="DH684" s="184"/>
      <c r="DI684" s="184"/>
      <c r="DJ684" s="184"/>
      <c r="DK684" s="184"/>
      <c r="DL684" s="184"/>
      <c r="DM684" s="184"/>
      <c r="DN684" s="184"/>
      <c r="DO684" s="184"/>
      <c r="DP684" s="184"/>
      <c r="DQ684" s="184"/>
      <c r="DR684" s="184"/>
      <c r="DS684" s="184"/>
      <c r="DT684" s="184"/>
      <c r="DU684" s="184"/>
      <c r="DV684" s="184"/>
      <c r="DW684" s="184"/>
      <c r="DX684" s="184"/>
      <c r="DY684" s="184"/>
      <c r="DZ684" s="184"/>
      <c r="EA684" s="184"/>
      <c r="EB684" s="184"/>
      <c r="EC684" s="184"/>
    </row>
    <row r="685" spans="1:133" s="128" customFormat="1" ht="15">
      <c r="A685" s="160"/>
      <c r="B685" s="160"/>
      <c r="C685" s="160"/>
      <c r="D685" s="160"/>
      <c r="E685" s="160"/>
      <c r="F685" s="148"/>
      <c r="G685" s="149"/>
      <c r="H685" s="199"/>
      <c r="I685" s="199"/>
      <c r="J685" s="199"/>
      <c r="K685" s="199"/>
      <c r="L685" s="199"/>
      <c r="M685" s="199"/>
      <c r="N685" s="199"/>
      <c r="O685" s="199"/>
      <c r="P685" s="199"/>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c r="AS685" s="184"/>
      <c r="AT685" s="184"/>
      <c r="AU685" s="184"/>
      <c r="AV685" s="184"/>
      <c r="AW685" s="184"/>
      <c r="AX685" s="184"/>
      <c r="AY685" s="184"/>
      <c r="AZ685" s="184"/>
      <c r="BA685" s="184"/>
      <c r="BB685" s="184"/>
      <c r="BC685" s="184"/>
      <c r="BD685" s="184"/>
      <c r="BE685" s="184"/>
      <c r="BF685" s="184"/>
      <c r="BG685" s="184"/>
      <c r="BH685" s="184"/>
      <c r="BI685" s="184"/>
      <c r="BJ685" s="184"/>
      <c r="BK685" s="184"/>
      <c r="BL685" s="184"/>
      <c r="BM685" s="184"/>
      <c r="BN685" s="184"/>
      <c r="BO685" s="184"/>
      <c r="BP685" s="184"/>
      <c r="BQ685" s="184"/>
      <c r="BR685" s="184"/>
      <c r="BS685" s="184"/>
      <c r="BT685" s="184"/>
      <c r="BU685" s="184"/>
      <c r="BV685" s="184"/>
      <c r="BW685" s="184"/>
      <c r="BX685" s="184"/>
      <c r="BY685" s="184"/>
      <c r="BZ685" s="184"/>
      <c r="CA685" s="184"/>
      <c r="CB685" s="184"/>
      <c r="CC685" s="184"/>
      <c r="CD685" s="184"/>
      <c r="CE685" s="184"/>
      <c r="CF685" s="184"/>
      <c r="CG685" s="184"/>
      <c r="CH685" s="184"/>
      <c r="CI685" s="184"/>
      <c r="CJ685" s="184"/>
      <c r="CK685" s="184"/>
      <c r="CL685" s="184"/>
      <c r="CM685" s="184"/>
      <c r="CN685" s="184"/>
      <c r="CO685" s="184"/>
      <c r="CP685" s="184"/>
      <c r="CQ685" s="184"/>
      <c r="CR685" s="184"/>
      <c r="CS685" s="184"/>
      <c r="CT685" s="184"/>
      <c r="CU685" s="184"/>
      <c r="CV685" s="184"/>
      <c r="CW685" s="184"/>
      <c r="CX685" s="184"/>
      <c r="CY685" s="184"/>
      <c r="CZ685" s="184"/>
      <c r="DA685" s="184"/>
      <c r="DB685" s="184"/>
      <c r="DC685" s="184"/>
      <c r="DD685" s="184"/>
      <c r="DE685" s="184"/>
      <c r="DF685" s="184"/>
      <c r="DG685" s="184"/>
      <c r="DH685" s="184"/>
      <c r="DI685" s="184"/>
      <c r="DJ685" s="184"/>
      <c r="DK685" s="184"/>
      <c r="DL685" s="184"/>
      <c r="DM685" s="184"/>
      <c r="DN685" s="184"/>
      <c r="DO685" s="184"/>
      <c r="DP685" s="184"/>
      <c r="DQ685" s="184"/>
      <c r="DR685" s="184"/>
      <c r="DS685" s="184"/>
      <c r="DT685" s="184"/>
      <c r="DU685" s="184"/>
      <c r="DV685" s="184"/>
      <c r="DW685" s="184"/>
      <c r="DX685" s="184"/>
      <c r="DY685" s="184"/>
      <c r="DZ685" s="184"/>
      <c r="EA685" s="184"/>
      <c r="EB685" s="184"/>
      <c r="EC685" s="184"/>
    </row>
    <row r="686" spans="1:133" s="128" customFormat="1" ht="15">
      <c r="A686" s="160" t="s">
        <v>594</v>
      </c>
      <c r="B686" s="160"/>
      <c r="C686" s="160"/>
      <c r="D686" s="160"/>
      <c r="E686" s="160"/>
      <c r="F686" s="148">
        <v>0.39</v>
      </c>
      <c r="G686" s="149" t="s">
        <v>581</v>
      </c>
      <c r="H686" s="199" t="s">
        <v>595</v>
      </c>
      <c r="I686" s="199"/>
      <c r="J686" s="199"/>
      <c r="K686" s="199"/>
      <c r="L686" s="199"/>
      <c r="M686" s="199"/>
      <c r="N686" s="199"/>
      <c r="O686" s="199"/>
      <c r="P686" s="199"/>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c r="AS686" s="184"/>
      <c r="AT686" s="184"/>
      <c r="AU686" s="184"/>
      <c r="AV686" s="184"/>
      <c r="AW686" s="184"/>
      <c r="AX686" s="184"/>
      <c r="AY686" s="184"/>
      <c r="AZ686" s="184"/>
      <c r="BA686" s="184"/>
      <c r="BB686" s="184"/>
      <c r="BC686" s="184"/>
      <c r="BD686" s="184"/>
      <c r="BE686" s="184"/>
      <c r="BF686" s="184"/>
      <c r="BG686" s="184"/>
      <c r="BH686" s="184"/>
      <c r="BI686" s="184"/>
      <c r="BJ686" s="184"/>
      <c r="BK686" s="184"/>
      <c r="BL686" s="184"/>
      <c r="BM686" s="184"/>
      <c r="BN686" s="184"/>
      <c r="BO686" s="184"/>
      <c r="BP686" s="184"/>
      <c r="BQ686" s="184"/>
      <c r="BR686" s="184"/>
      <c r="BS686" s="184"/>
      <c r="BT686" s="184"/>
      <c r="BU686" s="184"/>
      <c r="BV686" s="184"/>
      <c r="BW686" s="184"/>
      <c r="BX686" s="184"/>
      <c r="BY686" s="184"/>
      <c r="BZ686" s="184"/>
      <c r="CA686" s="184"/>
      <c r="CB686" s="184"/>
      <c r="CC686" s="184"/>
      <c r="CD686" s="184"/>
      <c r="CE686" s="184"/>
      <c r="CF686" s="184"/>
      <c r="CG686" s="184"/>
      <c r="CH686" s="184"/>
      <c r="CI686" s="184"/>
      <c r="CJ686" s="184"/>
      <c r="CK686" s="184"/>
      <c r="CL686" s="184"/>
      <c r="CM686" s="184"/>
      <c r="CN686" s="184"/>
      <c r="CO686" s="184"/>
      <c r="CP686" s="184"/>
      <c r="CQ686" s="184"/>
      <c r="CR686" s="184"/>
      <c r="CS686" s="184"/>
      <c r="CT686" s="184"/>
      <c r="CU686" s="184"/>
      <c r="CV686" s="184"/>
      <c r="CW686" s="184"/>
      <c r="CX686" s="184"/>
      <c r="CY686" s="184"/>
      <c r="CZ686" s="184"/>
      <c r="DA686" s="184"/>
      <c r="DB686" s="184"/>
      <c r="DC686" s="184"/>
      <c r="DD686" s="184"/>
      <c r="DE686" s="184"/>
      <c r="DF686" s="184"/>
      <c r="DG686" s="184"/>
      <c r="DH686" s="184"/>
      <c r="DI686" s="184"/>
      <c r="DJ686" s="184"/>
      <c r="DK686" s="184"/>
      <c r="DL686" s="184"/>
      <c r="DM686" s="184"/>
      <c r="DN686" s="184"/>
      <c r="DO686" s="184"/>
      <c r="DP686" s="184"/>
      <c r="DQ686" s="184"/>
      <c r="DR686" s="184"/>
      <c r="DS686" s="184"/>
      <c r="DT686" s="184"/>
      <c r="DU686" s="184"/>
      <c r="DV686" s="184"/>
      <c r="DW686" s="184"/>
      <c r="DX686" s="184"/>
      <c r="DY686" s="184"/>
      <c r="DZ686" s="184"/>
      <c r="EA686" s="184"/>
      <c r="EB686" s="184"/>
      <c r="EC686" s="184"/>
    </row>
    <row r="687" spans="1:133" s="128" customFormat="1" ht="15">
      <c r="A687" s="160"/>
      <c r="B687" s="160"/>
      <c r="C687" s="160"/>
      <c r="D687" s="160"/>
      <c r="E687" s="160"/>
      <c r="F687" s="148">
        <v>3.7</v>
      </c>
      <c r="G687" s="149" t="s">
        <v>531</v>
      </c>
      <c r="H687" s="199"/>
      <c r="I687" s="199"/>
      <c r="J687" s="199"/>
      <c r="K687" s="199"/>
      <c r="L687" s="199"/>
      <c r="M687" s="199"/>
      <c r="N687" s="199"/>
      <c r="O687" s="199"/>
      <c r="P687" s="199"/>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c r="AS687" s="184"/>
      <c r="AT687" s="184"/>
      <c r="AU687" s="184"/>
      <c r="AV687" s="184"/>
      <c r="AW687" s="184"/>
      <c r="AX687" s="184"/>
      <c r="AY687" s="184"/>
      <c r="AZ687" s="184"/>
      <c r="BA687" s="184"/>
      <c r="BB687" s="184"/>
      <c r="BC687" s="184"/>
      <c r="BD687" s="184"/>
      <c r="BE687" s="184"/>
      <c r="BF687" s="184"/>
      <c r="BG687" s="184"/>
      <c r="BH687" s="184"/>
      <c r="BI687" s="184"/>
      <c r="BJ687" s="184"/>
      <c r="BK687" s="184"/>
      <c r="BL687" s="184"/>
      <c r="BM687" s="184"/>
      <c r="BN687" s="184"/>
      <c r="BO687" s="184"/>
      <c r="BP687" s="184"/>
      <c r="BQ687" s="184"/>
      <c r="BR687" s="184"/>
      <c r="BS687" s="184"/>
      <c r="BT687" s="184"/>
      <c r="BU687" s="184"/>
      <c r="BV687" s="184"/>
      <c r="BW687" s="184"/>
      <c r="BX687" s="184"/>
      <c r="BY687" s="184"/>
      <c r="BZ687" s="184"/>
      <c r="CA687" s="184"/>
      <c r="CB687" s="184"/>
      <c r="CC687" s="184"/>
      <c r="CD687" s="184"/>
      <c r="CE687" s="184"/>
      <c r="CF687" s="184"/>
      <c r="CG687" s="184"/>
      <c r="CH687" s="184"/>
      <c r="CI687" s="184"/>
      <c r="CJ687" s="184"/>
      <c r="CK687" s="184"/>
      <c r="CL687" s="184"/>
      <c r="CM687" s="184"/>
      <c r="CN687" s="184"/>
      <c r="CO687" s="184"/>
      <c r="CP687" s="184"/>
      <c r="CQ687" s="184"/>
      <c r="CR687" s="184"/>
      <c r="CS687" s="184"/>
      <c r="CT687" s="184"/>
      <c r="CU687" s="184"/>
      <c r="CV687" s="184"/>
      <c r="CW687" s="184"/>
      <c r="CX687" s="184"/>
      <c r="CY687" s="184"/>
      <c r="CZ687" s="184"/>
      <c r="DA687" s="184"/>
      <c r="DB687" s="184"/>
      <c r="DC687" s="184"/>
      <c r="DD687" s="184"/>
      <c r="DE687" s="184"/>
      <c r="DF687" s="184"/>
      <c r="DG687" s="184"/>
      <c r="DH687" s="184"/>
      <c r="DI687" s="184"/>
      <c r="DJ687" s="184"/>
      <c r="DK687" s="184"/>
      <c r="DL687" s="184"/>
      <c r="DM687" s="184"/>
      <c r="DN687" s="184"/>
      <c r="DO687" s="184"/>
      <c r="DP687" s="184"/>
      <c r="DQ687" s="184"/>
      <c r="DR687" s="184"/>
      <c r="DS687" s="184"/>
      <c r="DT687" s="184"/>
      <c r="DU687" s="184"/>
      <c r="DV687" s="184"/>
      <c r="DW687" s="184"/>
      <c r="DX687" s="184"/>
      <c r="DY687" s="184"/>
      <c r="DZ687" s="184"/>
      <c r="EA687" s="184"/>
      <c r="EB687" s="184"/>
      <c r="EC687" s="184"/>
    </row>
    <row r="688" spans="1:133" s="128" customFormat="1" ht="15">
      <c r="A688" s="160"/>
      <c r="B688" s="160"/>
      <c r="C688" s="160"/>
      <c r="D688" s="160"/>
      <c r="E688" s="160"/>
      <c r="F688" s="148">
        <v>7</v>
      </c>
      <c r="G688" s="149" t="s">
        <v>533</v>
      </c>
      <c r="H688" s="199"/>
      <c r="I688" s="199"/>
      <c r="J688" s="199"/>
      <c r="K688" s="199"/>
      <c r="L688" s="199"/>
      <c r="M688" s="199"/>
      <c r="N688" s="199"/>
      <c r="O688" s="199"/>
      <c r="P688" s="199"/>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c r="AS688" s="184"/>
      <c r="AT688" s="184"/>
      <c r="AU688" s="184"/>
      <c r="AV688" s="184"/>
      <c r="AW688" s="184"/>
      <c r="AX688" s="184"/>
      <c r="AY688" s="184"/>
      <c r="AZ688" s="184"/>
      <c r="BA688" s="184"/>
      <c r="BB688" s="184"/>
      <c r="BC688" s="184"/>
      <c r="BD688" s="184"/>
      <c r="BE688" s="184"/>
      <c r="BF688" s="184"/>
      <c r="BG688" s="184"/>
      <c r="BH688" s="184"/>
      <c r="BI688" s="184"/>
      <c r="BJ688" s="184"/>
      <c r="BK688" s="184"/>
      <c r="BL688" s="184"/>
      <c r="BM688" s="184"/>
      <c r="BN688" s="184"/>
      <c r="BO688" s="184"/>
      <c r="BP688" s="184"/>
      <c r="BQ688" s="184"/>
      <c r="BR688" s="184"/>
      <c r="BS688" s="184"/>
      <c r="BT688" s="184"/>
      <c r="BU688" s="184"/>
      <c r="BV688" s="184"/>
      <c r="BW688" s="184"/>
      <c r="BX688" s="184"/>
      <c r="BY688" s="184"/>
      <c r="BZ688" s="184"/>
      <c r="CA688" s="184"/>
      <c r="CB688" s="184"/>
      <c r="CC688" s="184"/>
      <c r="CD688" s="184"/>
      <c r="CE688" s="184"/>
      <c r="CF688" s="184"/>
      <c r="CG688" s="184"/>
      <c r="CH688" s="184"/>
      <c r="CI688" s="184"/>
      <c r="CJ688" s="184"/>
      <c r="CK688" s="184"/>
      <c r="CL688" s="184"/>
      <c r="CM688" s="184"/>
      <c r="CN688" s="184"/>
      <c r="CO688" s="184"/>
      <c r="CP688" s="184"/>
      <c r="CQ688" s="184"/>
      <c r="CR688" s="184"/>
      <c r="CS688" s="184"/>
      <c r="CT688" s="184"/>
      <c r="CU688" s="184"/>
      <c r="CV688" s="184"/>
      <c r="CW688" s="184"/>
      <c r="CX688" s="184"/>
      <c r="CY688" s="184"/>
      <c r="CZ688" s="184"/>
      <c r="DA688" s="184"/>
      <c r="DB688" s="184"/>
      <c r="DC688" s="184"/>
      <c r="DD688" s="184"/>
      <c r="DE688" s="184"/>
      <c r="DF688" s="184"/>
      <c r="DG688" s="184"/>
      <c r="DH688" s="184"/>
      <c r="DI688" s="184"/>
      <c r="DJ688" s="184"/>
      <c r="DK688" s="184"/>
      <c r="DL688" s="184"/>
      <c r="DM688" s="184"/>
      <c r="DN688" s="184"/>
      <c r="DO688" s="184"/>
      <c r="DP688" s="184"/>
      <c r="DQ688" s="184"/>
      <c r="DR688" s="184"/>
      <c r="DS688" s="184"/>
      <c r="DT688" s="184"/>
      <c r="DU688" s="184"/>
      <c r="DV688" s="184"/>
      <c r="DW688" s="184"/>
      <c r="DX688" s="184"/>
      <c r="DY688" s="184"/>
      <c r="DZ688" s="184"/>
      <c r="EA688" s="184"/>
      <c r="EB688" s="184"/>
      <c r="EC688" s="184"/>
    </row>
    <row r="689" spans="1:133" s="128" customFormat="1" ht="15">
      <c r="A689" s="160"/>
      <c r="B689" s="160"/>
      <c r="C689" s="160"/>
      <c r="D689" s="160"/>
      <c r="E689" s="160"/>
      <c r="F689" s="148">
        <v>2</v>
      </c>
      <c r="G689" s="149" t="s">
        <v>525</v>
      </c>
      <c r="H689" s="199"/>
      <c r="I689" s="199"/>
      <c r="J689" s="199"/>
      <c r="K689" s="199"/>
      <c r="L689" s="199"/>
      <c r="M689" s="199"/>
      <c r="N689" s="199"/>
      <c r="O689" s="199"/>
      <c r="P689" s="199"/>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c r="AS689" s="184"/>
      <c r="AT689" s="184"/>
      <c r="AU689" s="184"/>
      <c r="AV689" s="184"/>
      <c r="AW689" s="184"/>
      <c r="AX689" s="184"/>
      <c r="AY689" s="184"/>
      <c r="AZ689" s="184"/>
      <c r="BA689" s="184"/>
      <c r="BB689" s="184"/>
      <c r="BC689" s="184"/>
      <c r="BD689" s="184"/>
      <c r="BE689" s="184"/>
      <c r="BF689" s="184"/>
      <c r="BG689" s="184"/>
      <c r="BH689" s="184"/>
      <c r="BI689" s="184"/>
      <c r="BJ689" s="184"/>
      <c r="BK689" s="184"/>
      <c r="BL689" s="184"/>
      <c r="BM689" s="184"/>
      <c r="BN689" s="184"/>
      <c r="BO689" s="184"/>
      <c r="BP689" s="184"/>
      <c r="BQ689" s="184"/>
      <c r="BR689" s="184"/>
      <c r="BS689" s="184"/>
      <c r="BT689" s="184"/>
      <c r="BU689" s="184"/>
      <c r="BV689" s="184"/>
      <c r="BW689" s="184"/>
      <c r="BX689" s="184"/>
      <c r="BY689" s="184"/>
      <c r="BZ689" s="184"/>
      <c r="CA689" s="184"/>
      <c r="CB689" s="184"/>
      <c r="CC689" s="184"/>
      <c r="CD689" s="184"/>
      <c r="CE689" s="184"/>
      <c r="CF689" s="184"/>
      <c r="CG689" s="184"/>
      <c r="CH689" s="184"/>
      <c r="CI689" s="184"/>
      <c r="CJ689" s="184"/>
      <c r="CK689" s="184"/>
      <c r="CL689" s="184"/>
      <c r="CM689" s="184"/>
      <c r="CN689" s="184"/>
      <c r="CO689" s="184"/>
      <c r="CP689" s="184"/>
      <c r="CQ689" s="184"/>
      <c r="CR689" s="184"/>
      <c r="CS689" s="184"/>
      <c r="CT689" s="184"/>
      <c r="CU689" s="184"/>
      <c r="CV689" s="184"/>
      <c r="CW689" s="184"/>
      <c r="CX689" s="184"/>
      <c r="CY689" s="184"/>
      <c r="CZ689" s="184"/>
      <c r="DA689" s="184"/>
      <c r="DB689" s="184"/>
      <c r="DC689" s="184"/>
      <c r="DD689" s="184"/>
      <c r="DE689" s="184"/>
      <c r="DF689" s="184"/>
      <c r="DG689" s="184"/>
      <c r="DH689" s="184"/>
      <c r="DI689" s="184"/>
      <c r="DJ689" s="184"/>
      <c r="DK689" s="184"/>
      <c r="DL689" s="184"/>
      <c r="DM689" s="184"/>
      <c r="DN689" s="184"/>
      <c r="DO689" s="184"/>
      <c r="DP689" s="184"/>
      <c r="DQ689" s="184"/>
      <c r="DR689" s="184"/>
      <c r="DS689" s="184"/>
      <c r="DT689" s="184"/>
      <c r="DU689" s="184"/>
      <c r="DV689" s="184"/>
      <c r="DW689" s="184"/>
      <c r="DX689" s="184"/>
      <c r="DY689" s="184"/>
      <c r="DZ689" s="184"/>
      <c r="EA689" s="184"/>
      <c r="EB689" s="184"/>
      <c r="EC689" s="184"/>
    </row>
    <row r="690" spans="1:133" s="128" customFormat="1" ht="15">
      <c r="A690" s="160"/>
      <c r="B690" s="160"/>
      <c r="C690" s="160"/>
      <c r="D690" s="160"/>
      <c r="E690" s="160"/>
      <c r="F690" s="213">
        <f>F688*F687*F686*F689</f>
        <v>20.202</v>
      </c>
      <c r="G690" s="149" t="s">
        <v>538</v>
      </c>
      <c r="H690" s="199"/>
      <c r="I690" s="199"/>
      <c r="J690" s="199"/>
      <c r="K690" s="199"/>
      <c r="L690" s="199"/>
      <c r="M690" s="199"/>
      <c r="N690" s="199"/>
      <c r="O690" s="199"/>
      <c r="P690" s="199"/>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c r="AS690" s="184"/>
      <c r="AT690" s="184"/>
      <c r="AU690" s="184"/>
      <c r="AV690" s="184"/>
      <c r="AW690" s="184"/>
      <c r="AX690" s="184"/>
      <c r="AY690" s="184"/>
      <c r="AZ690" s="184"/>
      <c r="BA690" s="184"/>
      <c r="BB690" s="184"/>
      <c r="BC690" s="184"/>
      <c r="BD690" s="184"/>
      <c r="BE690" s="184"/>
      <c r="BF690" s="184"/>
      <c r="BG690" s="184"/>
      <c r="BH690" s="184"/>
      <c r="BI690" s="184"/>
      <c r="BJ690" s="184"/>
      <c r="BK690" s="184"/>
      <c r="BL690" s="184"/>
      <c r="BM690" s="184"/>
      <c r="BN690" s="184"/>
      <c r="BO690" s="184"/>
      <c r="BP690" s="184"/>
      <c r="BQ690" s="184"/>
      <c r="BR690" s="184"/>
      <c r="BS690" s="184"/>
      <c r="BT690" s="184"/>
      <c r="BU690" s="184"/>
      <c r="BV690" s="184"/>
      <c r="BW690" s="184"/>
      <c r="BX690" s="184"/>
      <c r="BY690" s="184"/>
      <c r="BZ690" s="184"/>
      <c r="CA690" s="184"/>
      <c r="CB690" s="184"/>
      <c r="CC690" s="184"/>
      <c r="CD690" s="184"/>
      <c r="CE690" s="184"/>
      <c r="CF690" s="184"/>
      <c r="CG690" s="184"/>
      <c r="CH690" s="184"/>
      <c r="CI690" s="184"/>
      <c r="CJ690" s="184"/>
      <c r="CK690" s="184"/>
      <c r="CL690" s="184"/>
      <c r="CM690" s="184"/>
      <c r="CN690" s="184"/>
      <c r="CO690" s="184"/>
      <c r="CP690" s="184"/>
      <c r="CQ690" s="184"/>
      <c r="CR690" s="184"/>
      <c r="CS690" s="184"/>
      <c r="CT690" s="184"/>
      <c r="CU690" s="184"/>
      <c r="CV690" s="184"/>
      <c r="CW690" s="184"/>
      <c r="CX690" s="184"/>
      <c r="CY690" s="184"/>
      <c r="CZ690" s="184"/>
      <c r="DA690" s="184"/>
      <c r="DB690" s="184"/>
      <c r="DC690" s="184"/>
      <c r="DD690" s="184"/>
      <c r="DE690" s="184"/>
      <c r="DF690" s="184"/>
      <c r="DG690" s="184"/>
      <c r="DH690" s="184"/>
      <c r="DI690" s="184"/>
      <c r="DJ690" s="184"/>
      <c r="DK690" s="184"/>
      <c r="DL690" s="184"/>
      <c r="DM690" s="184"/>
      <c r="DN690" s="184"/>
      <c r="DO690" s="184"/>
      <c r="DP690" s="184"/>
      <c r="DQ690" s="184"/>
      <c r="DR690" s="184"/>
      <c r="DS690" s="184"/>
      <c r="DT690" s="184"/>
      <c r="DU690" s="184"/>
      <c r="DV690" s="184"/>
      <c r="DW690" s="184"/>
      <c r="DX690" s="184"/>
      <c r="DY690" s="184"/>
      <c r="DZ690" s="184"/>
      <c r="EA690" s="184"/>
      <c r="EB690" s="184"/>
      <c r="EC690" s="184"/>
    </row>
    <row r="691" spans="1:133" s="128" customFormat="1" ht="12.75">
      <c r="A691" s="165"/>
      <c r="B691" s="165"/>
      <c r="C691" s="165"/>
      <c r="D691" s="165"/>
      <c r="E691" s="165"/>
      <c r="F691" s="165"/>
      <c r="G691" s="165"/>
      <c r="H691" s="165"/>
      <c r="I691" s="165"/>
      <c r="J691" s="165"/>
      <c r="K691" s="165"/>
      <c r="L691" s="165"/>
      <c r="M691" s="165"/>
      <c r="N691" s="165"/>
      <c r="O691" s="165"/>
      <c r="P691" s="165"/>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c r="AS691" s="184"/>
      <c r="AT691" s="184"/>
      <c r="AU691" s="184"/>
      <c r="AV691" s="184"/>
      <c r="AW691" s="184"/>
      <c r="AX691" s="184"/>
      <c r="AY691" s="184"/>
      <c r="AZ691" s="184"/>
      <c r="BA691" s="184"/>
      <c r="BB691" s="184"/>
      <c r="BC691" s="184"/>
      <c r="BD691" s="184"/>
      <c r="BE691" s="184"/>
      <c r="BF691" s="184"/>
      <c r="BG691" s="184"/>
      <c r="BH691" s="184"/>
      <c r="BI691" s="184"/>
      <c r="BJ691" s="184"/>
      <c r="BK691" s="184"/>
      <c r="BL691" s="184"/>
      <c r="BM691" s="184"/>
      <c r="BN691" s="184"/>
      <c r="BO691" s="184"/>
      <c r="BP691" s="184"/>
      <c r="BQ691" s="184"/>
      <c r="BR691" s="184"/>
      <c r="BS691" s="184"/>
      <c r="BT691" s="184"/>
      <c r="BU691" s="184"/>
      <c r="BV691" s="184"/>
      <c r="BW691" s="184"/>
      <c r="BX691" s="184"/>
      <c r="BY691" s="184"/>
      <c r="BZ691" s="184"/>
      <c r="CA691" s="184"/>
      <c r="CB691" s="184"/>
      <c r="CC691" s="184"/>
      <c r="CD691" s="184"/>
      <c r="CE691" s="184"/>
      <c r="CF691" s="184"/>
      <c r="CG691" s="184"/>
      <c r="CH691" s="184"/>
      <c r="CI691" s="184"/>
      <c r="CJ691" s="184"/>
      <c r="CK691" s="184"/>
      <c r="CL691" s="184"/>
      <c r="CM691" s="184"/>
      <c r="CN691" s="184"/>
      <c r="CO691" s="184"/>
      <c r="CP691" s="184"/>
      <c r="CQ691" s="184"/>
      <c r="CR691" s="184"/>
      <c r="CS691" s="184"/>
      <c r="CT691" s="184"/>
      <c r="CU691" s="184"/>
      <c r="CV691" s="184"/>
      <c r="CW691" s="184"/>
      <c r="CX691" s="184"/>
      <c r="CY691" s="184"/>
      <c r="CZ691" s="184"/>
      <c r="DA691" s="184"/>
      <c r="DB691" s="184"/>
      <c r="DC691" s="184"/>
      <c r="DD691" s="184"/>
      <c r="DE691" s="184"/>
      <c r="DF691" s="184"/>
      <c r="DG691" s="184"/>
      <c r="DH691" s="184"/>
      <c r="DI691" s="184"/>
      <c r="DJ691" s="184"/>
      <c r="DK691" s="184"/>
      <c r="DL691" s="184"/>
      <c r="DM691" s="184"/>
      <c r="DN691" s="184"/>
      <c r="DO691" s="184"/>
      <c r="DP691" s="184"/>
      <c r="DQ691" s="184"/>
      <c r="DR691" s="184"/>
      <c r="DS691" s="184"/>
      <c r="DT691" s="184"/>
      <c r="DU691" s="184"/>
      <c r="DV691" s="184"/>
      <c r="DW691" s="184"/>
      <c r="DX691" s="184"/>
      <c r="DY691" s="184"/>
      <c r="DZ691" s="184"/>
      <c r="EA691" s="184"/>
      <c r="EB691" s="184"/>
      <c r="EC691" s="184"/>
    </row>
    <row r="692" spans="1:133" s="128" customFormat="1" ht="15">
      <c r="A692" s="160" t="s">
        <v>594</v>
      </c>
      <c r="B692" s="160"/>
      <c r="C692" s="160"/>
      <c r="D692" s="160"/>
      <c r="E692" s="160"/>
      <c r="F692" s="148">
        <v>0.39</v>
      </c>
      <c r="G692" s="149" t="s">
        <v>581</v>
      </c>
      <c r="H692" s="199" t="s">
        <v>596</v>
      </c>
      <c r="I692" s="199"/>
      <c r="J692" s="199"/>
      <c r="K692" s="199"/>
      <c r="L692" s="199"/>
      <c r="M692" s="199"/>
      <c r="N692" s="199"/>
      <c r="O692" s="199"/>
      <c r="P692" s="199"/>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c r="AS692" s="184"/>
      <c r="AT692" s="184"/>
      <c r="AU692" s="184"/>
      <c r="AV692" s="184"/>
      <c r="AW692" s="184"/>
      <c r="AX692" s="184"/>
      <c r="AY692" s="184"/>
      <c r="AZ692" s="184"/>
      <c r="BA692" s="184"/>
      <c r="BB692" s="184"/>
      <c r="BC692" s="184"/>
      <c r="BD692" s="184"/>
      <c r="BE692" s="184"/>
      <c r="BF692" s="184"/>
      <c r="BG692" s="184"/>
      <c r="BH692" s="184"/>
      <c r="BI692" s="184"/>
      <c r="BJ692" s="184"/>
      <c r="BK692" s="184"/>
      <c r="BL692" s="184"/>
      <c r="BM692" s="184"/>
      <c r="BN692" s="184"/>
      <c r="BO692" s="184"/>
      <c r="BP692" s="184"/>
      <c r="BQ692" s="184"/>
      <c r="BR692" s="184"/>
      <c r="BS692" s="184"/>
      <c r="BT692" s="184"/>
      <c r="BU692" s="184"/>
      <c r="BV692" s="184"/>
      <c r="BW692" s="184"/>
      <c r="BX692" s="184"/>
      <c r="BY692" s="184"/>
      <c r="BZ692" s="184"/>
      <c r="CA692" s="184"/>
      <c r="CB692" s="184"/>
      <c r="CC692" s="184"/>
      <c r="CD692" s="184"/>
      <c r="CE692" s="184"/>
      <c r="CF692" s="184"/>
      <c r="CG692" s="184"/>
      <c r="CH692" s="184"/>
      <c r="CI692" s="184"/>
      <c r="CJ692" s="184"/>
      <c r="CK692" s="184"/>
      <c r="CL692" s="184"/>
      <c r="CM692" s="184"/>
      <c r="CN692" s="184"/>
      <c r="CO692" s="184"/>
      <c r="CP692" s="184"/>
      <c r="CQ692" s="184"/>
      <c r="CR692" s="184"/>
      <c r="CS692" s="184"/>
      <c r="CT692" s="184"/>
      <c r="CU692" s="184"/>
      <c r="CV692" s="184"/>
      <c r="CW692" s="184"/>
      <c r="CX692" s="184"/>
      <c r="CY692" s="184"/>
      <c r="CZ692" s="184"/>
      <c r="DA692" s="184"/>
      <c r="DB692" s="184"/>
      <c r="DC692" s="184"/>
      <c r="DD692" s="184"/>
      <c r="DE692" s="184"/>
      <c r="DF692" s="184"/>
      <c r="DG692" s="184"/>
      <c r="DH692" s="184"/>
      <c r="DI692" s="184"/>
      <c r="DJ692" s="184"/>
      <c r="DK692" s="184"/>
      <c r="DL692" s="184"/>
      <c r="DM692" s="184"/>
      <c r="DN692" s="184"/>
      <c r="DO692" s="184"/>
      <c r="DP692" s="184"/>
      <c r="DQ692" s="184"/>
      <c r="DR692" s="184"/>
      <c r="DS692" s="184"/>
      <c r="DT692" s="184"/>
      <c r="DU692" s="184"/>
      <c r="DV692" s="184"/>
      <c r="DW692" s="184"/>
      <c r="DX692" s="184"/>
      <c r="DY692" s="184"/>
      <c r="DZ692" s="184"/>
      <c r="EA692" s="184"/>
      <c r="EB692" s="184"/>
      <c r="EC692" s="184"/>
    </row>
    <row r="693" spans="1:133" s="128" customFormat="1" ht="15">
      <c r="A693" s="160"/>
      <c r="B693" s="160"/>
      <c r="C693" s="160"/>
      <c r="D693" s="160"/>
      <c r="E693" s="160"/>
      <c r="F693" s="148">
        <v>1</v>
      </c>
      <c r="G693" s="149" t="s">
        <v>531</v>
      </c>
      <c r="H693" s="199"/>
      <c r="I693" s="199"/>
      <c r="J693" s="199"/>
      <c r="K693" s="199"/>
      <c r="L693" s="199"/>
      <c r="M693" s="199"/>
      <c r="N693" s="199"/>
      <c r="O693" s="199"/>
      <c r="P693" s="199"/>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c r="AS693" s="184"/>
      <c r="AT693" s="184"/>
      <c r="AU693" s="184"/>
      <c r="AV693" s="184"/>
      <c r="AW693" s="184"/>
      <c r="AX693" s="184"/>
      <c r="AY693" s="184"/>
      <c r="AZ693" s="184"/>
      <c r="BA693" s="184"/>
      <c r="BB693" s="184"/>
      <c r="BC693" s="184"/>
      <c r="BD693" s="184"/>
      <c r="BE693" s="184"/>
      <c r="BF693" s="184"/>
      <c r="BG693" s="184"/>
      <c r="BH693" s="184"/>
      <c r="BI693" s="184"/>
      <c r="BJ693" s="184"/>
      <c r="BK693" s="184"/>
      <c r="BL693" s="184"/>
      <c r="BM693" s="184"/>
      <c r="BN693" s="184"/>
      <c r="BO693" s="184"/>
      <c r="BP693" s="184"/>
      <c r="BQ693" s="184"/>
      <c r="BR693" s="184"/>
      <c r="BS693" s="184"/>
      <c r="BT693" s="184"/>
      <c r="BU693" s="184"/>
      <c r="BV693" s="184"/>
      <c r="BW693" s="184"/>
      <c r="BX693" s="184"/>
      <c r="BY693" s="184"/>
      <c r="BZ693" s="184"/>
      <c r="CA693" s="184"/>
      <c r="CB693" s="184"/>
      <c r="CC693" s="184"/>
      <c r="CD693" s="184"/>
      <c r="CE693" s="184"/>
      <c r="CF693" s="184"/>
      <c r="CG693" s="184"/>
      <c r="CH693" s="184"/>
      <c r="CI693" s="184"/>
      <c r="CJ693" s="184"/>
      <c r="CK693" s="184"/>
      <c r="CL693" s="184"/>
      <c r="CM693" s="184"/>
      <c r="CN693" s="184"/>
      <c r="CO693" s="184"/>
      <c r="CP693" s="184"/>
      <c r="CQ693" s="184"/>
      <c r="CR693" s="184"/>
      <c r="CS693" s="184"/>
      <c r="CT693" s="184"/>
      <c r="CU693" s="184"/>
      <c r="CV693" s="184"/>
      <c r="CW693" s="184"/>
      <c r="CX693" s="184"/>
      <c r="CY693" s="184"/>
      <c r="CZ693" s="184"/>
      <c r="DA693" s="184"/>
      <c r="DB693" s="184"/>
      <c r="DC693" s="184"/>
      <c r="DD693" s="184"/>
      <c r="DE693" s="184"/>
      <c r="DF693" s="184"/>
      <c r="DG693" s="184"/>
      <c r="DH693" s="184"/>
      <c r="DI693" s="184"/>
      <c r="DJ693" s="184"/>
      <c r="DK693" s="184"/>
      <c r="DL693" s="184"/>
      <c r="DM693" s="184"/>
      <c r="DN693" s="184"/>
      <c r="DO693" s="184"/>
      <c r="DP693" s="184"/>
      <c r="DQ693" s="184"/>
      <c r="DR693" s="184"/>
      <c r="DS693" s="184"/>
      <c r="DT693" s="184"/>
      <c r="DU693" s="184"/>
      <c r="DV693" s="184"/>
      <c r="DW693" s="184"/>
      <c r="DX693" s="184"/>
      <c r="DY693" s="184"/>
      <c r="DZ693" s="184"/>
      <c r="EA693" s="184"/>
      <c r="EB693" s="184"/>
      <c r="EC693" s="184"/>
    </row>
    <row r="694" spans="1:133" s="128" customFormat="1" ht="15">
      <c r="A694" s="160"/>
      <c r="B694" s="160"/>
      <c r="C694" s="160"/>
      <c r="D694" s="160"/>
      <c r="E694" s="160"/>
      <c r="F694" s="148">
        <v>25</v>
      </c>
      <c r="G694" s="149" t="s">
        <v>533</v>
      </c>
      <c r="H694" s="199"/>
      <c r="I694" s="199"/>
      <c r="J694" s="199"/>
      <c r="K694" s="199"/>
      <c r="L694" s="199"/>
      <c r="M694" s="199"/>
      <c r="N694" s="199"/>
      <c r="O694" s="199"/>
      <c r="P694" s="199"/>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c r="AS694" s="184"/>
      <c r="AT694" s="184"/>
      <c r="AU694" s="184"/>
      <c r="AV694" s="184"/>
      <c r="AW694" s="184"/>
      <c r="AX694" s="184"/>
      <c r="AY694" s="184"/>
      <c r="AZ694" s="184"/>
      <c r="BA694" s="184"/>
      <c r="BB694" s="184"/>
      <c r="BC694" s="184"/>
      <c r="BD694" s="184"/>
      <c r="BE694" s="184"/>
      <c r="BF694" s="184"/>
      <c r="BG694" s="184"/>
      <c r="BH694" s="184"/>
      <c r="BI694" s="184"/>
      <c r="BJ694" s="184"/>
      <c r="BK694" s="184"/>
      <c r="BL694" s="184"/>
      <c r="BM694" s="184"/>
      <c r="BN694" s="184"/>
      <c r="BO694" s="184"/>
      <c r="BP694" s="184"/>
      <c r="BQ694" s="184"/>
      <c r="BR694" s="184"/>
      <c r="BS694" s="184"/>
      <c r="BT694" s="184"/>
      <c r="BU694" s="184"/>
      <c r="BV694" s="184"/>
      <c r="BW694" s="184"/>
      <c r="BX694" s="184"/>
      <c r="BY694" s="184"/>
      <c r="BZ694" s="184"/>
      <c r="CA694" s="184"/>
      <c r="CB694" s="184"/>
      <c r="CC694" s="184"/>
      <c r="CD694" s="184"/>
      <c r="CE694" s="184"/>
      <c r="CF694" s="184"/>
      <c r="CG694" s="184"/>
      <c r="CH694" s="184"/>
      <c r="CI694" s="184"/>
      <c r="CJ694" s="184"/>
      <c r="CK694" s="184"/>
      <c r="CL694" s="184"/>
      <c r="CM694" s="184"/>
      <c r="CN694" s="184"/>
      <c r="CO694" s="184"/>
      <c r="CP694" s="184"/>
      <c r="CQ694" s="184"/>
      <c r="CR694" s="184"/>
      <c r="CS694" s="184"/>
      <c r="CT694" s="184"/>
      <c r="CU694" s="184"/>
      <c r="CV694" s="184"/>
      <c r="CW694" s="184"/>
      <c r="CX694" s="184"/>
      <c r="CY694" s="184"/>
      <c r="CZ694" s="184"/>
      <c r="DA694" s="184"/>
      <c r="DB694" s="184"/>
      <c r="DC694" s="184"/>
      <c r="DD694" s="184"/>
      <c r="DE694" s="184"/>
      <c r="DF694" s="184"/>
      <c r="DG694" s="184"/>
      <c r="DH694" s="184"/>
      <c r="DI694" s="184"/>
      <c r="DJ694" s="184"/>
      <c r="DK694" s="184"/>
      <c r="DL694" s="184"/>
      <c r="DM694" s="184"/>
      <c r="DN694" s="184"/>
      <c r="DO694" s="184"/>
      <c r="DP694" s="184"/>
      <c r="DQ694" s="184"/>
      <c r="DR694" s="184"/>
      <c r="DS694" s="184"/>
      <c r="DT694" s="184"/>
      <c r="DU694" s="184"/>
      <c r="DV694" s="184"/>
      <c r="DW694" s="184"/>
      <c r="DX694" s="184"/>
      <c r="DY694" s="184"/>
      <c r="DZ694" s="184"/>
      <c r="EA694" s="184"/>
      <c r="EB694" s="184"/>
      <c r="EC694" s="184"/>
    </row>
    <row r="695" spans="1:133" s="128" customFormat="1" ht="15">
      <c r="A695" s="160"/>
      <c r="B695" s="160"/>
      <c r="C695" s="160"/>
      <c r="D695" s="160"/>
      <c r="E695" s="160"/>
      <c r="F695" s="148">
        <v>2</v>
      </c>
      <c r="G695" s="149" t="s">
        <v>525</v>
      </c>
      <c r="H695" s="199"/>
      <c r="I695" s="199"/>
      <c r="J695" s="199"/>
      <c r="K695" s="199"/>
      <c r="L695" s="199"/>
      <c r="M695" s="199"/>
      <c r="N695" s="199"/>
      <c r="O695" s="199"/>
      <c r="P695" s="199"/>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c r="AS695" s="184"/>
      <c r="AT695" s="184"/>
      <c r="AU695" s="184"/>
      <c r="AV695" s="184"/>
      <c r="AW695" s="184"/>
      <c r="AX695" s="184"/>
      <c r="AY695" s="184"/>
      <c r="AZ695" s="184"/>
      <c r="BA695" s="184"/>
      <c r="BB695" s="184"/>
      <c r="BC695" s="184"/>
      <c r="BD695" s="184"/>
      <c r="BE695" s="184"/>
      <c r="BF695" s="184"/>
      <c r="BG695" s="184"/>
      <c r="BH695" s="184"/>
      <c r="BI695" s="184"/>
      <c r="BJ695" s="184"/>
      <c r="BK695" s="184"/>
      <c r="BL695" s="184"/>
      <c r="BM695" s="184"/>
      <c r="BN695" s="184"/>
      <c r="BO695" s="184"/>
      <c r="BP695" s="184"/>
      <c r="BQ695" s="184"/>
      <c r="BR695" s="184"/>
      <c r="BS695" s="184"/>
      <c r="BT695" s="184"/>
      <c r="BU695" s="184"/>
      <c r="BV695" s="184"/>
      <c r="BW695" s="184"/>
      <c r="BX695" s="184"/>
      <c r="BY695" s="184"/>
      <c r="BZ695" s="184"/>
      <c r="CA695" s="184"/>
      <c r="CB695" s="184"/>
      <c r="CC695" s="184"/>
      <c r="CD695" s="184"/>
      <c r="CE695" s="184"/>
      <c r="CF695" s="184"/>
      <c r="CG695" s="184"/>
      <c r="CH695" s="184"/>
      <c r="CI695" s="184"/>
      <c r="CJ695" s="184"/>
      <c r="CK695" s="184"/>
      <c r="CL695" s="184"/>
      <c r="CM695" s="184"/>
      <c r="CN695" s="184"/>
      <c r="CO695" s="184"/>
      <c r="CP695" s="184"/>
      <c r="CQ695" s="184"/>
      <c r="CR695" s="184"/>
      <c r="CS695" s="184"/>
      <c r="CT695" s="184"/>
      <c r="CU695" s="184"/>
      <c r="CV695" s="184"/>
      <c r="CW695" s="184"/>
      <c r="CX695" s="184"/>
      <c r="CY695" s="184"/>
      <c r="CZ695" s="184"/>
      <c r="DA695" s="184"/>
      <c r="DB695" s="184"/>
      <c r="DC695" s="184"/>
      <c r="DD695" s="184"/>
      <c r="DE695" s="184"/>
      <c r="DF695" s="184"/>
      <c r="DG695" s="184"/>
      <c r="DH695" s="184"/>
      <c r="DI695" s="184"/>
      <c r="DJ695" s="184"/>
      <c r="DK695" s="184"/>
      <c r="DL695" s="184"/>
      <c r="DM695" s="184"/>
      <c r="DN695" s="184"/>
      <c r="DO695" s="184"/>
      <c r="DP695" s="184"/>
      <c r="DQ695" s="184"/>
      <c r="DR695" s="184"/>
      <c r="DS695" s="184"/>
      <c r="DT695" s="184"/>
      <c r="DU695" s="184"/>
      <c r="DV695" s="184"/>
      <c r="DW695" s="184"/>
      <c r="DX695" s="184"/>
      <c r="DY695" s="184"/>
      <c r="DZ695" s="184"/>
      <c r="EA695" s="184"/>
      <c r="EB695" s="184"/>
      <c r="EC695" s="184"/>
    </row>
    <row r="696" spans="1:133" s="128" customFormat="1" ht="15">
      <c r="A696" s="160"/>
      <c r="B696" s="160"/>
      <c r="C696" s="160"/>
      <c r="D696" s="160"/>
      <c r="E696" s="160"/>
      <c r="F696" s="213">
        <f>F694*F693*F692</f>
        <v>9.75</v>
      </c>
      <c r="G696" s="149" t="s">
        <v>538</v>
      </c>
      <c r="H696" s="199"/>
      <c r="I696" s="199"/>
      <c r="J696" s="199"/>
      <c r="K696" s="199"/>
      <c r="L696" s="199"/>
      <c r="M696" s="199"/>
      <c r="N696" s="199"/>
      <c r="O696" s="199"/>
      <c r="P696" s="199"/>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c r="AS696" s="184"/>
      <c r="AT696" s="184"/>
      <c r="AU696" s="184"/>
      <c r="AV696" s="184"/>
      <c r="AW696" s="184"/>
      <c r="AX696" s="184"/>
      <c r="AY696" s="184"/>
      <c r="AZ696" s="184"/>
      <c r="BA696" s="184"/>
      <c r="BB696" s="184"/>
      <c r="BC696" s="184"/>
      <c r="BD696" s="184"/>
      <c r="BE696" s="184"/>
      <c r="BF696" s="184"/>
      <c r="BG696" s="184"/>
      <c r="BH696" s="184"/>
      <c r="BI696" s="184"/>
      <c r="BJ696" s="184"/>
      <c r="BK696" s="184"/>
      <c r="BL696" s="184"/>
      <c r="BM696" s="184"/>
      <c r="BN696" s="184"/>
      <c r="BO696" s="184"/>
      <c r="BP696" s="184"/>
      <c r="BQ696" s="184"/>
      <c r="BR696" s="184"/>
      <c r="BS696" s="184"/>
      <c r="BT696" s="184"/>
      <c r="BU696" s="184"/>
      <c r="BV696" s="184"/>
      <c r="BW696" s="184"/>
      <c r="BX696" s="184"/>
      <c r="BY696" s="184"/>
      <c r="BZ696" s="184"/>
      <c r="CA696" s="184"/>
      <c r="CB696" s="184"/>
      <c r="CC696" s="184"/>
      <c r="CD696" s="184"/>
      <c r="CE696" s="184"/>
      <c r="CF696" s="184"/>
      <c r="CG696" s="184"/>
      <c r="CH696" s="184"/>
      <c r="CI696" s="184"/>
      <c r="CJ696" s="184"/>
      <c r="CK696" s="184"/>
      <c r="CL696" s="184"/>
      <c r="CM696" s="184"/>
      <c r="CN696" s="184"/>
      <c r="CO696" s="184"/>
      <c r="CP696" s="184"/>
      <c r="CQ696" s="184"/>
      <c r="CR696" s="184"/>
      <c r="CS696" s="184"/>
      <c r="CT696" s="184"/>
      <c r="CU696" s="184"/>
      <c r="CV696" s="184"/>
      <c r="CW696" s="184"/>
      <c r="CX696" s="184"/>
      <c r="CY696" s="184"/>
      <c r="CZ696" s="184"/>
      <c r="DA696" s="184"/>
      <c r="DB696" s="184"/>
      <c r="DC696" s="184"/>
      <c r="DD696" s="184"/>
      <c r="DE696" s="184"/>
      <c r="DF696" s="184"/>
      <c r="DG696" s="184"/>
      <c r="DH696" s="184"/>
      <c r="DI696" s="184"/>
      <c r="DJ696" s="184"/>
      <c r="DK696" s="184"/>
      <c r="DL696" s="184"/>
      <c r="DM696" s="184"/>
      <c r="DN696" s="184"/>
      <c r="DO696" s="184"/>
      <c r="DP696" s="184"/>
      <c r="DQ696" s="184"/>
      <c r="DR696" s="184"/>
      <c r="DS696" s="184"/>
      <c r="DT696" s="184"/>
      <c r="DU696" s="184"/>
      <c r="DV696" s="184"/>
      <c r="DW696" s="184"/>
      <c r="DX696" s="184"/>
      <c r="DY696" s="184"/>
      <c r="DZ696" s="184"/>
      <c r="EA696" s="184"/>
      <c r="EB696" s="184"/>
      <c r="EC696" s="184"/>
    </row>
    <row r="697" spans="1:133" s="128" customFormat="1" ht="15">
      <c r="A697" s="160"/>
      <c r="B697" s="160"/>
      <c r="C697" s="160"/>
      <c r="D697" s="160"/>
      <c r="E697" s="160"/>
      <c r="F697" s="148"/>
      <c r="G697" s="149"/>
      <c r="H697" s="199"/>
      <c r="I697" s="199"/>
      <c r="J697" s="199"/>
      <c r="K697" s="199"/>
      <c r="L697" s="199"/>
      <c r="M697" s="199"/>
      <c r="N697" s="199"/>
      <c r="O697" s="199"/>
      <c r="P697" s="199"/>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4"/>
      <c r="AY697" s="184"/>
      <c r="AZ697" s="184"/>
      <c r="BA697" s="184"/>
      <c r="BB697" s="184"/>
      <c r="BC697" s="184"/>
      <c r="BD697" s="184"/>
      <c r="BE697" s="184"/>
      <c r="BF697" s="184"/>
      <c r="BG697" s="184"/>
      <c r="BH697" s="184"/>
      <c r="BI697" s="184"/>
      <c r="BJ697" s="184"/>
      <c r="BK697" s="184"/>
      <c r="BL697" s="184"/>
      <c r="BM697" s="184"/>
      <c r="BN697" s="184"/>
      <c r="BO697" s="184"/>
      <c r="BP697" s="184"/>
      <c r="BQ697" s="184"/>
      <c r="BR697" s="184"/>
      <c r="BS697" s="184"/>
      <c r="BT697" s="184"/>
      <c r="BU697" s="184"/>
      <c r="BV697" s="184"/>
      <c r="BW697" s="184"/>
      <c r="BX697" s="184"/>
      <c r="BY697" s="184"/>
      <c r="BZ697" s="184"/>
      <c r="CA697" s="184"/>
      <c r="CB697" s="184"/>
      <c r="CC697" s="184"/>
      <c r="CD697" s="184"/>
      <c r="CE697" s="184"/>
      <c r="CF697" s="184"/>
      <c r="CG697" s="184"/>
      <c r="CH697" s="184"/>
      <c r="CI697" s="184"/>
      <c r="CJ697" s="184"/>
      <c r="CK697" s="184"/>
      <c r="CL697" s="184"/>
      <c r="CM697" s="184"/>
      <c r="CN697" s="184"/>
      <c r="CO697" s="184"/>
      <c r="CP697" s="184"/>
      <c r="CQ697" s="184"/>
      <c r="CR697" s="184"/>
      <c r="CS697" s="184"/>
      <c r="CT697" s="184"/>
      <c r="CU697" s="184"/>
      <c r="CV697" s="184"/>
      <c r="CW697" s="184"/>
      <c r="CX697" s="184"/>
      <c r="CY697" s="184"/>
      <c r="CZ697" s="184"/>
      <c r="DA697" s="184"/>
      <c r="DB697" s="184"/>
      <c r="DC697" s="184"/>
      <c r="DD697" s="184"/>
      <c r="DE697" s="184"/>
      <c r="DF697" s="184"/>
      <c r="DG697" s="184"/>
      <c r="DH697" s="184"/>
      <c r="DI697" s="184"/>
      <c r="DJ697" s="184"/>
      <c r="DK697" s="184"/>
      <c r="DL697" s="184"/>
      <c r="DM697" s="184"/>
      <c r="DN697" s="184"/>
      <c r="DO697" s="184"/>
      <c r="DP697" s="184"/>
      <c r="DQ697" s="184"/>
      <c r="DR697" s="184"/>
      <c r="DS697" s="184"/>
      <c r="DT697" s="184"/>
      <c r="DU697" s="184"/>
      <c r="DV697" s="184"/>
      <c r="DW697" s="184"/>
      <c r="DX697" s="184"/>
      <c r="DY697" s="184"/>
      <c r="DZ697" s="184"/>
      <c r="EA697" s="184"/>
      <c r="EB697" s="184"/>
      <c r="EC697" s="184"/>
    </row>
    <row r="698" spans="1:133" s="128" customFormat="1" ht="15">
      <c r="A698" s="160" t="s">
        <v>594</v>
      </c>
      <c r="B698" s="160"/>
      <c r="C698" s="160"/>
      <c r="D698" s="160"/>
      <c r="E698" s="160"/>
      <c r="F698" s="148">
        <v>0.39</v>
      </c>
      <c r="G698" s="149" t="s">
        <v>581</v>
      </c>
      <c r="H698" s="199" t="s">
        <v>596</v>
      </c>
      <c r="I698" s="199"/>
      <c r="J698" s="199"/>
      <c r="K698" s="199"/>
      <c r="L698" s="199"/>
      <c r="M698" s="199"/>
      <c r="N698" s="199"/>
      <c r="O698" s="199"/>
      <c r="P698" s="199"/>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4"/>
      <c r="AY698" s="184"/>
      <c r="AZ698" s="184"/>
      <c r="BA698" s="184"/>
      <c r="BB698" s="184"/>
      <c r="BC698" s="184"/>
      <c r="BD698" s="184"/>
      <c r="BE698" s="184"/>
      <c r="BF698" s="184"/>
      <c r="BG698" s="184"/>
      <c r="BH698" s="184"/>
      <c r="BI698" s="184"/>
      <c r="BJ698" s="184"/>
      <c r="BK698" s="184"/>
      <c r="BL698" s="184"/>
      <c r="BM698" s="184"/>
      <c r="BN698" s="184"/>
      <c r="BO698" s="184"/>
      <c r="BP698" s="184"/>
      <c r="BQ698" s="184"/>
      <c r="BR698" s="184"/>
      <c r="BS698" s="184"/>
      <c r="BT698" s="184"/>
      <c r="BU698" s="184"/>
      <c r="BV698" s="184"/>
      <c r="BW698" s="184"/>
      <c r="BX698" s="184"/>
      <c r="BY698" s="184"/>
      <c r="BZ698" s="184"/>
      <c r="CA698" s="184"/>
      <c r="CB698" s="184"/>
      <c r="CC698" s="184"/>
      <c r="CD698" s="184"/>
      <c r="CE698" s="184"/>
      <c r="CF698" s="184"/>
      <c r="CG698" s="184"/>
      <c r="CH698" s="184"/>
      <c r="CI698" s="184"/>
      <c r="CJ698" s="184"/>
      <c r="CK698" s="184"/>
      <c r="CL698" s="184"/>
      <c r="CM698" s="184"/>
      <c r="CN698" s="184"/>
      <c r="CO698" s="184"/>
      <c r="CP698" s="184"/>
      <c r="CQ698" s="184"/>
      <c r="CR698" s="184"/>
      <c r="CS698" s="184"/>
      <c r="CT698" s="184"/>
      <c r="CU698" s="184"/>
      <c r="CV698" s="184"/>
      <c r="CW698" s="184"/>
      <c r="CX698" s="184"/>
      <c r="CY698" s="184"/>
      <c r="CZ698" s="184"/>
      <c r="DA698" s="184"/>
      <c r="DB698" s="184"/>
      <c r="DC698" s="184"/>
      <c r="DD698" s="184"/>
      <c r="DE698" s="184"/>
      <c r="DF698" s="184"/>
      <c r="DG698" s="184"/>
      <c r="DH698" s="184"/>
      <c r="DI698" s="184"/>
      <c r="DJ698" s="184"/>
      <c r="DK698" s="184"/>
      <c r="DL698" s="184"/>
      <c r="DM698" s="184"/>
      <c r="DN698" s="184"/>
      <c r="DO698" s="184"/>
      <c r="DP698" s="184"/>
      <c r="DQ698" s="184"/>
      <c r="DR698" s="184"/>
      <c r="DS698" s="184"/>
      <c r="DT698" s="184"/>
      <c r="DU698" s="184"/>
      <c r="DV698" s="184"/>
      <c r="DW698" s="184"/>
      <c r="DX698" s="184"/>
      <c r="DY698" s="184"/>
      <c r="DZ698" s="184"/>
      <c r="EA698" s="184"/>
      <c r="EB698" s="184"/>
      <c r="EC698" s="184"/>
    </row>
    <row r="699" spans="1:133" s="128" customFormat="1" ht="15">
      <c r="A699" s="160"/>
      <c r="B699" s="160"/>
      <c r="C699" s="160"/>
      <c r="D699" s="160"/>
      <c r="E699" s="160"/>
      <c r="F699" s="148">
        <v>2.7</v>
      </c>
      <c r="G699" s="149" t="s">
        <v>531</v>
      </c>
      <c r="H699" s="199"/>
      <c r="I699" s="199"/>
      <c r="J699" s="199"/>
      <c r="K699" s="199"/>
      <c r="L699" s="199"/>
      <c r="M699" s="199"/>
      <c r="N699" s="199"/>
      <c r="O699" s="199"/>
      <c r="P699" s="199"/>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c r="AS699" s="184"/>
      <c r="AT699" s="184"/>
      <c r="AU699" s="184"/>
      <c r="AV699" s="184"/>
      <c r="AW699" s="184"/>
      <c r="AX699" s="184"/>
      <c r="AY699" s="184"/>
      <c r="AZ699" s="184"/>
      <c r="BA699" s="184"/>
      <c r="BB699" s="184"/>
      <c r="BC699" s="184"/>
      <c r="BD699" s="184"/>
      <c r="BE699" s="184"/>
      <c r="BF699" s="184"/>
      <c r="BG699" s="184"/>
      <c r="BH699" s="184"/>
      <c r="BI699" s="184"/>
      <c r="BJ699" s="184"/>
      <c r="BK699" s="184"/>
      <c r="BL699" s="184"/>
      <c r="BM699" s="184"/>
      <c r="BN699" s="184"/>
      <c r="BO699" s="184"/>
      <c r="BP699" s="184"/>
      <c r="BQ699" s="184"/>
      <c r="BR699" s="184"/>
      <c r="BS699" s="184"/>
      <c r="BT699" s="184"/>
      <c r="BU699" s="184"/>
      <c r="BV699" s="184"/>
      <c r="BW699" s="184"/>
      <c r="BX699" s="184"/>
      <c r="BY699" s="184"/>
      <c r="BZ699" s="184"/>
      <c r="CA699" s="184"/>
      <c r="CB699" s="184"/>
      <c r="CC699" s="184"/>
      <c r="CD699" s="184"/>
      <c r="CE699" s="184"/>
      <c r="CF699" s="184"/>
      <c r="CG699" s="184"/>
      <c r="CH699" s="184"/>
      <c r="CI699" s="184"/>
      <c r="CJ699" s="184"/>
      <c r="CK699" s="184"/>
      <c r="CL699" s="184"/>
      <c r="CM699" s="184"/>
      <c r="CN699" s="184"/>
      <c r="CO699" s="184"/>
      <c r="CP699" s="184"/>
      <c r="CQ699" s="184"/>
      <c r="CR699" s="184"/>
      <c r="CS699" s="184"/>
      <c r="CT699" s="184"/>
      <c r="CU699" s="184"/>
      <c r="CV699" s="184"/>
      <c r="CW699" s="184"/>
      <c r="CX699" s="184"/>
      <c r="CY699" s="184"/>
      <c r="CZ699" s="184"/>
      <c r="DA699" s="184"/>
      <c r="DB699" s="184"/>
      <c r="DC699" s="184"/>
      <c r="DD699" s="184"/>
      <c r="DE699" s="184"/>
      <c r="DF699" s="184"/>
      <c r="DG699" s="184"/>
      <c r="DH699" s="184"/>
      <c r="DI699" s="184"/>
      <c r="DJ699" s="184"/>
      <c r="DK699" s="184"/>
      <c r="DL699" s="184"/>
      <c r="DM699" s="184"/>
      <c r="DN699" s="184"/>
      <c r="DO699" s="184"/>
      <c r="DP699" s="184"/>
      <c r="DQ699" s="184"/>
      <c r="DR699" s="184"/>
      <c r="DS699" s="184"/>
      <c r="DT699" s="184"/>
      <c r="DU699" s="184"/>
      <c r="DV699" s="184"/>
      <c r="DW699" s="184"/>
      <c r="DX699" s="184"/>
      <c r="DY699" s="184"/>
      <c r="DZ699" s="184"/>
      <c r="EA699" s="184"/>
      <c r="EB699" s="184"/>
      <c r="EC699" s="184"/>
    </row>
    <row r="700" spans="1:133" s="128" customFormat="1" ht="15">
      <c r="A700" s="160"/>
      <c r="B700" s="160"/>
      <c r="C700" s="160"/>
      <c r="D700" s="160"/>
      <c r="E700" s="160"/>
      <c r="F700" s="148">
        <v>7</v>
      </c>
      <c r="G700" s="149" t="s">
        <v>533</v>
      </c>
      <c r="H700" s="199"/>
      <c r="I700" s="199"/>
      <c r="J700" s="199"/>
      <c r="K700" s="199"/>
      <c r="L700" s="199"/>
      <c r="M700" s="199"/>
      <c r="N700" s="199"/>
      <c r="O700" s="199"/>
      <c r="P700" s="199"/>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c r="AS700" s="184"/>
      <c r="AT700" s="184"/>
      <c r="AU700" s="184"/>
      <c r="AV700" s="184"/>
      <c r="AW700" s="184"/>
      <c r="AX700" s="184"/>
      <c r="AY700" s="184"/>
      <c r="AZ700" s="184"/>
      <c r="BA700" s="184"/>
      <c r="BB700" s="184"/>
      <c r="BC700" s="184"/>
      <c r="BD700" s="184"/>
      <c r="BE700" s="184"/>
      <c r="BF700" s="184"/>
      <c r="BG700" s="184"/>
      <c r="BH700" s="184"/>
      <c r="BI700" s="184"/>
      <c r="BJ700" s="184"/>
      <c r="BK700" s="184"/>
      <c r="BL700" s="184"/>
      <c r="BM700" s="184"/>
      <c r="BN700" s="184"/>
      <c r="BO700" s="184"/>
      <c r="BP700" s="184"/>
      <c r="BQ700" s="184"/>
      <c r="BR700" s="184"/>
      <c r="BS700" s="184"/>
      <c r="BT700" s="184"/>
      <c r="BU700" s="184"/>
      <c r="BV700" s="184"/>
      <c r="BW700" s="184"/>
      <c r="BX700" s="184"/>
      <c r="BY700" s="184"/>
      <c r="BZ700" s="184"/>
      <c r="CA700" s="184"/>
      <c r="CB700" s="184"/>
      <c r="CC700" s="184"/>
      <c r="CD700" s="184"/>
      <c r="CE700" s="184"/>
      <c r="CF700" s="184"/>
      <c r="CG700" s="184"/>
      <c r="CH700" s="184"/>
      <c r="CI700" s="184"/>
      <c r="CJ700" s="184"/>
      <c r="CK700" s="184"/>
      <c r="CL700" s="184"/>
      <c r="CM700" s="184"/>
      <c r="CN700" s="184"/>
      <c r="CO700" s="184"/>
      <c r="CP700" s="184"/>
      <c r="CQ700" s="184"/>
      <c r="CR700" s="184"/>
      <c r="CS700" s="184"/>
      <c r="CT700" s="184"/>
      <c r="CU700" s="184"/>
      <c r="CV700" s="184"/>
      <c r="CW700" s="184"/>
      <c r="CX700" s="184"/>
      <c r="CY700" s="184"/>
      <c r="CZ700" s="184"/>
      <c r="DA700" s="184"/>
      <c r="DB700" s="184"/>
      <c r="DC700" s="184"/>
      <c r="DD700" s="184"/>
      <c r="DE700" s="184"/>
      <c r="DF700" s="184"/>
      <c r="DG700" s="184"/>
      <c r="DH700" s="184"/>
      <c r="DI700" s="184"/>
      <c r="DJ700" s="184"/>
      <c r="DK700" s="184"/>
      <c r="DL700" s="184"/>
      <c r="DM700" s="184"/>
      <c r="DN700" s="184"/>
      <c r="DO700" s="184"/>
      <c r="DP700" s="184"/>
      <c r="DQ700" s="184"/>
      <c r="DR700" s="184"/>
      <c r="DS700" s="184"/>
      <c r="DT700" s="184"/>
      <c r="DU700" s="184"/>
      <c r="DV700" s="184"/>
      <c r="DW700" s="184"/>
      <c r="DX700" s="184"/>
      <c r="DY700" s="184"/>
      <c r="DZ700" s="184"/>
      <c r="EA700" s="184"/>
      <c r="EB700" s="184"/>
      <c r="EC700" s="184"/>
    </row>
    <row r="701" spans="1:133" s="128" customFormat="1" ht="15">
      <c r="A701" s="160"/>
      <c r="B701" s="160"/>
      <c r="C701" s="160"/>
      <c r="D701" s="160"/>
      <c r="E701" s="160"/>
      <c r="F701" s="148">
        <v>2</v>
      </c>
      <c r="G701" s="149" t="s">
        <v>525</v>
      </c>
      <c r="H701" s="199"/>
      <c r="I701" s="199"/>
      <c r="J701" s="199"/>
      <c r="K701" s="199"/>
      <c r="L701" s="199"/>
      <c r="M701" s="199"/>
      <c r="N701" s="199"/>
      <c r="O701" s="199"/>
      <c r="P701" s="199"/>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c r="AS701" s="184"/>
      <c r="AT701" s="184"/>
      <c r="AU701" s="184"/>
      <c r="AV701" s="184"/>
      <c r="AW701" s="184"/>
      <c r="AX701" s="184"/>
      <c r="AY701" s="184"/>
      <c r="AZ701" s="184"/>
      <c r="BA701" s="184"/>
      <c r="BB701" s="184"/>
      <c r="BC701" s="184"/>
      <c r="BD701" s="184"/>
      <c r="BE701" s="184"/>
      <c r="BF701" s="184"/>
      <c r="BG701" s="184"/>
      <c r="BH701" s="184"/>
      <c r="BI701" s="184"/>
      <c r="BJ701" s="184"/>
      <c r="BK701" s="184"/>
      <c r="BL701" s="184"/>
      <c r="BM701" s="184"/>
      <c r="BN701" s="184"/>
      <c r="BO701" s="184"/>
      <c r="BP701" s="184"/>
      <c r="BQ701" s="184"/>
      <c r="BR701" s="184"/>
      <c r="BS701" s="184"/>
      <c r="BT701" s="184"/>
      <c r="BU701" s="184"/>
      <c r="BV701" s="184"/>
      <c r="BW701" s="184"/>
      <c r="BX701" s="184"/>
      <c r="BY701" s="184"/>
      <c r="BZ701" s="184"/>
      <c r="CA701" s="184"/>
      <c r="CB701" s="184"/>
      <c r="CC701" s="184"/>
      <c r="CD701" s="184"/>
      <c r="CE701" s="184"/>
      <c r="CF701" s="184"/>
      <c r="CG701" s="184"/>
      <c r="CH701" s="184"/>
      <c r="CI701" s="184"/>
      <c r="CJ701" s="184"/>
      <c r="CK701" s="184"/>
      <c r="CL701" s="184"/>
      <c r="CM701" s="184"/>
      <c r="CN701" s="184"/>
      <c r="CO701" s="184"/>
      <c r="CP701" s="184"/>
      <c r="CQ701" s="184"/>
      <c r="CR701" s="184"/>
      <c r="CS701" s="184"/>
      <c r="CT701" s="184"/>
      <c r="CU701" s="184"/>
      <c r="CV701" s="184"/>
      <c r="CW701" s="184"/>
      <c r="CX701" s="184"/>
      <c r="CY701" s="184"/>
      <c r="CZ701" s="184"/>
      <c r="DA701" s="184"/>
      <c r="DB701" s="184"/>
      <c r="DC701" s="184"/>
      <c r="DD701" s="184"/>
      <c r="DE701" s="184"/>
      <c r="DF701" s="184"/>
      <c r="DG701" s="184"/>
      <c r="DH701" s="184"/>
      <c r="DI701" s="184"/>
      <c r="DJ701" s="184"/>
      <c r="DK701" s="184"/>
      <c r="DL701" s="184"/>
      <c r="DM701" s="184"/>
      <c r="DN701" s="184"/>
      <c r="DO701" s="184"/>
      <c r="DP701" s="184"/>
      <c r="DQ701" s="184"/>
      <c r="DR701" s="184"/>
      <c r="DS701" s="184"/>
      <c r="DT701" s="184"/>
      <c r="DU701" s="184"/>
      <c r="DV701" s="184"/>
      <c r="DW701" s="184"/>
      <c r="DX701" s="184"/>
      <c r="DY701" s="184"/>
      <c r="DZ701" s="184"/>
      <c r="EA701" s="184"/>
      <c r="EB701" s="184"/>
      <c r="EC701" s="184"/>
    </row>
    <row r="702" spans="1:133" s="128" customFormat="1" ht="15">
      <c r="A702" s="160"/>
      <c r="B702" s="160"/>
      <c r="C702" s="160"/>
      <c r="D702" s="160"/>
      <c r="E702" s="160"/>
      <c r="F702" s="213">
        <f>F700*F699*F698</f>
        <v>7.371</v>
      </c>
      <c r="G702" s="149" t="s">
        <v>538</v>
      </c>
      <c r="H702" s="199"/>
      <c r="I702" s="199"/>
      <c r="J702" s="199"/>
      <c r="K702" s="199"/>
      <c r="L702" s="199"/>
      <c r="M702" s="199"/>
      <c r="N702" s="199"/>
      <c r="O702" s="199"/>
      <c r="P702" s="199"/>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c r="AS702" s="184"/>
      <c r="AT702" s="184"/>
      <c r="AU702" s="184"/>
      <c r="AV702" s="184"/>
      <c r="AW702" s="184"/>
      <c r="AX702" s="184"/>
      <c r="AY702" s="184"/>
      <c r="AZ702" s="184"/>
      <c r="BA702" s="184"/>
      <c r="BB702" s="184"/>
      <c r="BC702" s="184"/>
      <c r="BD702" s="184"/>
      <c r="BE702" s="184"/>
      <c r="BF702" s="184"/>
      <c r="BG702" s="184"/>
      <c r="BH702" s="184"/>
      <c r="BI702" s="184"/>
      <c r="BJ702" s="184"/>
      <c r="BK702" s="184"/>
      <c r="BL702" s="184"/>
      <c r="BM702" s="184"/>
      <c r="BN702" s="184"/>
      <c r="BO702" s="184"/>
      <c r="BP702" s="184"/>
      <c r="BQ702" s="184"/>
      <c r="BR702" s="184"/>
      <c r="BS702" s="184"/>
      <c r="BT702" s="184"/>
      <c r="BU702" s="184"/>
      <c r="BV702" s="184"/>
      <c r="BW702" s="184"/>
      <c r="BX702" s="184"/>
      <c r="BY702" s="184"/>
      <c r="BZ702" s="184"/>
      <c r="CA702" s="184"/>
      <c r="CB702" s="184"/>
      <c r="CC702" s="184"/>
      <c r="CD702" s="184"/>
      <c r="CE702" s="184"/>
      <c r="CF702" s="184"/>
      <c r="CG702" s="184"/>
      <c r="CH702" s="184"/>
      <c r="CI702" s="184"/>
      <c r="CJ702" s="184"/>
      <c r="CK702" s="184"/>
      <c r="CL702" s="184"/>
      <c r="CM702" s="184"/>
      <c r="CN702" s="184"/>
      <c r="CO702" s="184"/>
      <c r="CP702" s="184"/>
      <c r="CQ702" s="184"/>
      <c r="CR702" s="184"/>
      <c r="CS702" s="184"/>
      <c r="CT702" s="184"/>
      <c r="CU702" s="184"/>
      <c r="CV702" s="184"/>
      <c r="CW702" s="184"/>
      <c r="CX702" s="184"/>
      <c r="CY702" s="184"/>
      <c r="CZ702" s="184"/>
      <c r="DA702" s="184"/>
      <c r="DB702" s="184"/>
      <c r="DC702" s="184"/>
      <c r="DD702" s="184"/>
      <c r="DE702" s="184"/>
      <c r="DF702" s="184"/>
      <c r="DG702" s="184"/>
      <c r="DH702" s="184"/>
      <c r="DI702" s="184"/>
      <c r="DJ702" s="184"/>
      <c r="DK702" s="184"/>
      <c r="DL702" s="184"/>
      <c r="DM702" s="184"/>
      <c r="DN702" s="184"/>
      <c r="DO702" s="184"/>
      <c r="DP702" s="184"/>
      <c r="DQ702" s="184"/>
      <c r="DR702" s="184"/>
      <c r="DS702" s="184"/>
      <c r="DT702" s="184"/>
      <c r="DU702" s="184"/>
      <c r="DV702" s="184"/>
      <c r="DW702" s="184"/>
      <c r="DX702" s="184"/>
      <c r="DY702" s="184"/>
      <c r="DZ702" s="184"/>
      <c r="EA702" s="184"/>
      <c r="EB702" s="184"/>
      <c r="EC702" s="184"/>
    </row>
    <row r="703" spans="1:133" s="128" customFormat="1" ht="15">
      <c r="A703" s="160"/>
      <c r="B703" s="160"/>
      <c r="C703" s="160"/>
      <c r="D703" s="160"/>
      <c r="E703" s="160"/>
      <c r="F703" s="148"/>
      <c r="G703" s="149"/>
      <c r="H703" s="199"/>
      <c r="I703" s="199"/>
      <c r="J703" s="199"/>
      <c r="K703" s="199"/>
      <c r="L703" s="199"/>
      <c r="M703" s="199"/>
      <c r="N703" s="199"/>
      <c r="O703" s="199"/>
      <c r="P703" s="199"/>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c r="AS703" s="184"/>
      <c r="AT703" s="184"/>
      <c r="AU703" s="184"/>
      <c r="AV703" s="184"/>
      <c r="AW703" s="184"/>
      <c r="AX703" s="184"/>
      <c r="AY703" s="184"/>
      <c r="AZ703" s="184"/>
      <c r="BA703" s="184"/>
      <c r="BB703" s="184"/>
      <c r="BC703" s="184"/>
      <c r="BD703" s="184"/>
      <c r="BE703" s="184"/>
      <c r="BF703" s="184"/>
      <c r="BG703" s="184"/>
      <c r="BH703" s="184"/>
      <c r="BI703" s="184"/>
      <c r="BJ703" s="184"/>
      <c r="BK703" s="184"/>
      <c r="BL703" s="184"/>
      <c r="BM703" s="184"/>
      <c r="BN703" s="184"/>
      <c r="BO703" s="184"/>
      <c r="BP703" s="184"/>
      <c r="BQ703" s="184"/>
      <c r="BR703" s="184"/>
      <c r="BS703" s="184"/>
      <c r="BT703" s="184"/>
      <c r="BU703" s="184"/>
      <c r="BV703" s="184"/>
      <c r="BW703" s="184"/>
      <c r="BX703" s="184"/>
      <c r="BY703" s="184"/>
      <c r="BZ703" s="184"/>
      <c r="CA703" s="184"/>
      <c r="CB703" s="184"/>
      <c r="CC703" s="184"/>
      <c r="CD703" s="184"/>
      <c r="CE703" s="184"/>
      <c r="CF703" s="184"/>
      <c r="CG703" s="184"/>
      <c r="CH703" s="184"/>
      <c r="CI703" s="184"/>
      <c r="CJ703" s="184"/>
      <c r="CK703" s="184"/>
      <c r="CL703" s="184"/>
      <c r="CM703" s="184"/>
      <c r="CN703" s="184"/>
      <c r="CO703" s="184"/>
      <c r="CP703" s="184"/>
      <c r="CQ703" s="184"/>
      <c r="CR703" s="184"/>
      <c r="CS703" s="184"/>
      <c r="CT703" s="184"/>
      <c r="CU703" s="184"/>
      <c r="CV703" s="184"/>
      <c r="CW703" s="184"/>
      <c r="CX703" s="184"/>
      <c r="CY703" s="184"/>
      <c r="CZ703" s="184"/>
      <c r="DA703" s="184"/>
      <c r="DB703" s="184"/>
      <c r="DC703" s="184"/>
      <c r="DD703" s="184"/>
      <c r="DE703" s="184"/>
      <c r="DF703" s="184"/>
      <c r="DG703" s="184"/>
      <c r="DH703" s="184"/>
      <c r="DI703" s="184"/>
      <c r="DJ703" s="184"/>
      <c r="DK703" s="184"/>
      <c r="DL703" s="184"/>
      <c r="DM703" s="184"/>
      <c r="DN703" s="184"/>
      <c r="DO703" s="184"/>
      <c r="DP703" s="184"/>
      <c r="DQ703" s="184"/>
      <c r="DR703" s="184"/>
      <c r="DS703" s="184"/>
      <c r="DT703" s="184"/>
      <c r="DU703" s="184"/>
      <c r="DV703" s="184"/>
      <c r="DW703" s="184"/>
      <c r="DX703" s="184"/>
      <c r="DY703" s="184"/>
      <c r="DZ703" s="184"/>
      <c r="EA703" s="184"/>
      <c r="EB703" s="184"/>
      <c r="EC703" s="184"/>
    </row>
    <row r="704" spans="1:133" s="128" customFormat="1" ht="15">
      <c r="A704" s="160" t="s">
        <v>594</v>
      </c>
      <c r="B704" s="160"/>
      <c r="C704" s="160"/>
      <c r="D704" s="160"/>
      <c r="E704" s="160"/>
      <c r="F704" s="148">
        <v>0.39</v>
      </c>
      <c r="G704" s="149" t="s">
        <v>581</v>
      </c>
      <c r="H704" s="199" t="s">
        <v>596</v>
      </c>
      <c r="I704" s="199"/>
      <c r="J704" s="199"/>
      <c r="K704" s="199"/>
      <c r="L704" s="199"/>
      <c r="M704" s="199"/>
      <c r="N704" s="199"/>
      <c r="O704" s="199"/>
      <c r="P704" s="199"/>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c r="AS704" s="184"/>
      <c r="AT704" s="184"/>
      <c r="AU704" s="184"/>
      <c r="AV704" s="184"/>
      <c r="AW704" s="184"/>
      <c r="AX704" s="184"/>
      <c r="AY704" s="184"/>
      <c r="AZ704" s="184"/>
      <c r="BA704" s="184"/>
      <c r="BB704" s="184"/>
      <c r="BC704" s="184"/>
      <c r="BD704" s="184"/>
      <c r="BE704" s="184"/>
      <c r="BF704" s="184"/>
      <c r="BG704" s="184"/>
      <c r="BH704" s="184"/>
      <c r="BI704" s="184"/>
      <c r="BJ704" s="184"/>
      <c r="BK704" s="184"/>
      <c r="BL704" s="184"/>
      <c r="BM704" s="184"/>
      <c r="BN704" s="184"/>
      <c r="BO704" s="184"/>
      <c r="BP704" s="184"/>
      <c r="BQ704" s="184"/>
      <c r="BR704" s="184"/>
      <c r="BS704" s="184"/>
      <c r="BT704" s="184"/>
      <c r="BU704" s="184"/>
      <c r="BV704" s="184"/>
      <c r="BW704" s="184"/>
      <c r="BX704" s="184"/>
      <c r="BY704" s="184"/>
      <c r="BZ704" s="184"/>
      <c r="CA704" s="184"/>
      <c r="CB704" s="184"/>
      <c r="CC704" s="184"/>
      <c r="CD704" s="184"/>
      <c r="CE704" s="184"/>
      <c r="CF704" s="184"/>
      <c r="CG704" s="184"/>
      <c r="CH704" s="184"/>
      <c r="CI704" s="184"/>
      <c r="CJ704" s="184"/>
      <c r="CK704" s="184"/>
      <c r="CL704" s="184"/>
      <c r="CM704" s="184"/>
      <c r="CN704" s="184"/>
      <c r="CO704" s="184"/>
      <c r="CP704" s="184"/>
      <c r="CQ704" s="184"/>
      <c r="CR704" s="184"/>
      <c r="CS704" s="184"/>
      <c r="CT704" s="184"/>
      <c r="CU704" s="184"/>
      <c r="CV704" s="184"/>
      <c r="CW704" s="184"/>
      <c r="CX704" s="184"/>
      <c r="CY704" s="184"/>
      <c r="CZ704" s="184"/>
      <c r="DA704" s="184"/>
      <c r="DB704" s="184"/>
      <c r="DC704" s="184"/>
      <c r="DD704" s="184"/>
      <c r="DE704" s="184"/>
      <c r="DF704" s="184"/>
      <c r="DG704" s="184"/>
      <c r="DH704" s="184"/>
      <c r="DI704" s="184"/>
      <c r="DJ704" s="184"/>
      <c r="DK704" s="184"/>
      <c r="DL704" s="184"/>
      <c r="DM704" s="184"/>
      <c r="DN704" s="184"/>
      <c r="DO704" s="184"/>
      <c r="DP704" s="184"/>
      <c r="DQ704" s="184"/>
      <c r="DR704" s="184"/>
      <c r="DS704" s="184"/>
      <c r="DT704" s="184"/>
      <c r="DU704" s="184"/>
      <c r="DV704" s="184"/>
      <c r="DW704" s="184"/>
      <c r="DX704" s="184"/>
      <c r="DY704" s="184"/>
      <c r="DZ704" s="184"/>
      <c r="EA704" s="184"/>
      <c r="EB704" s="184"/>
      <c r="EC704" s="184"/>
    </row>
    <row r="705" spans="1:133" s="128" customFormat="1" ht="15">
      <c r="A705" s="160"/>
      <c r="B705" s="160"/>
      <c r="C705" s="160"/>
      <c r="D705" s="160"/>
      <c r="E705" s="160"/>
      <c r="F705" s="148">
        <v>1</v>
      </c>
      <c r="G705" s="149" t="s">
        <v>531</v>
      </c>
      <c r="H705" s="199"/>
      <c r="I705" s="199"/>
      <c r="J705" s="199"/>
      <c r="K705" s="199"/>
      <c r="L705" s="199"/>
      <c r="M705" s="199"/>
      <c r="N705" s="199"/>
      <c r="O705" s="199"/>
      <c r="P705" s="199"/>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c r="AS705" s="184"/>
      <c r="AT705" s="184"/>
      <c r="AU705" s="184"/>
      <c r="AV705" s="184"/>
      <c r="AW705" s="184"/>
      <c r="AX705" s="184"/>
      <c r="AY705" s="184"/>
      <c r="AZ705" s="184"/>
      <c r="BA705" s="184"/>
      <c r="BB705" s="184"/>
      <c r="BC705" s="184"/>
      <c r="BD705" s="184"/>
      <c r="BE705" s="184"/>
      <c r="BF705" s="184"/>
      <c r="BG705" s="184"/>
      <c r="BH705" s="184"/>
      <c r="BI705" s="184"/>
      <c r="BJ705" s="184"/>
      <c r="BK705" s="184"/>
      <c r="BL705" s="184"/>
      <c r="BM705" s="184"/>
      <c r="BN705" s="184"/>
      <c r="BO705" s="184"/>
      <c r="BP705" s="184"/>
      <c r="BQ705" s="184"/>
      <c r="BR705" s="184"/>
      <c r="BS705" s="184"/>
      <c r="BT705" s="184"/>
      <c r="BU705" s="184"/>
      <c r="BV705" s="184"/>
      <c r="BW705" s="184"/>
      <c r="BX705" s="184"/>
      <c r="BY705" s="184"/>
      <c r="BZ705" s="184"/>
      <c r="CA705" s="184"/>
      <c r="CB705" s="184"/>
      <c r="CC705" s="184"/>
      <c r="CD705" s="184"/>
      <c r="CE705" s="184"/>
      <c r="CF705" s="184"/>
      <c r="CG705" s="184"/>
      <c r="CH705" s="184"/>
      <c r="CI705" s="184"/>
      <c r="CJ705" s="184"/>
      <c r="CK705" s="184"/>
      <c r="CL705" s="184"/>
      <c r="CM705" s="184"/>
      <c r="CN705" s="184"/>
      <c r="CO705" s="184"/>
      <c r="CP705" s="184"/>
      <c r="CQ705" s="184"/>
      <c r="CR705" s="184"/>
      <c r="CS705" s="184"/>
      <c r="CT705" s="184"/>
      <c r="CU705" s="184"/>
      <c r="CV705" s="184"/>
      <c r="CW705" s="184"/>
      <c r="CX705" s="184"/>
      <c r="CY705" s="184"/>
      <c r="CZ705" s="184"/>
      <c r="DA705" s="184"/>
      <c r="DB705" s="184"/>
      <c r="DC705" s="184"/>
      <c r="DD705" s="184"/>
      <c r="DE705" s="184"/>
      <c r="DF705" s="184"/>
      <c r="DG705" s="184"/>
      <c r="DH705" s="184"/>
      <c r="DI705" s="184"/>
      <c r="DJ705" s="184"/>
      <c r="DK705" s="184"/>
      <c r="DL705" s="184"/>
      <c r="DM705" s="184"/>
      <c r="DN705" s="184"/>
      <c r="DO705" s="184"/>
      <c r="DP705" s="184"/>
      <c r="DQ705" s="184"/>
      <c r="DR705" s="184"/>
      <c r="DS705" s="184"/>
      <c r="DT705" s="184"/>
      <c r="DU705" s="184"/>
      <c r="DV705" s="184"/>
      <c r="DW705" s="184"/>
      <c r="DX705" s="184"/>
      <c r="DY705" s="184"/>
      <c r="DZ705" s="184"/>
      <c r="EA705" s="184"/>
      <c r="EB705" s="184"/>
      <c r="EC705" s="184"/>
    </row>
    <row r="706" spans="1:133" s="128" customFormat="1" ht="15">
      <c r="A706" s="160"/>
      <c r="B706" s="160"/>
      <c r="C706" s="160"/>
      <c r="D706" s="160"/>
      <c r="E706" s="160"/>
      <c r="F706" s="148">
        <v>19</v>
      </c>
      <c r="G706" s="149" t="s">
        <v>533</v>
      </c>
      <c r="H706" s="199"/>
      <c r="I706" s="199"/>
      <c r="J706" s="199"/>
      <c r="K706" s="199"/>
      <c r="L706" s="199"/>
      <c r="M706" s="199"/>
      <c r="N706" s="199"/>
      <c r="O706" s="199"/>
      <c r="P706" s="199"/>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c r="AS706" s="184"/>
      <c r="AT706" s="184"/>
      <c r="AU706" s="184"/>
      <c r="AV706" s="184"/>
      <c r="AW706" s="184"/>
      <c r="AX706" s="184"/>
      <c r="AY706" s="184"/>
      <c r="AZ706" s="184"/>
      <c r="BA706" s="184"/>
      <c r="BB706" s="184"/>
      <c r="BC706" s="184"/>
      <c r="BD706" s="184"/>
      <c r="BE706" s="184"/>
      <c r="BF706" s="184"/>
      <c r="BG706" s="184"/>
      <c r="BH706" s="184"/>
      <c r="BI706" s="184"/>
      <c r="BJ706" s="184"/>
      <c r="BK706" s="184"/>
      <c r="BL706" s="184"/>
      <c r="BM706" s="184"/>
      <c r="BN706" s="184"/>
      <c r="BO706" s="184"/>
      <c r="BP706" s="184"/>
      <c r="BQ706" s="184"/>
      <c r="BR706" s="184"/>
      <c r="BS706" s="184"/>
      <c r="BT706" s="184"/>
      <c r="BU706" s="184"/>
      <c r="BV706" s="184"/>
      <c r="BW706" s="184"/>
      <c r="BX706" s="184"/>
      <c r="BY706" s="184"/>
      <c r="BZ706" s="184"/>
      <c r="CA706" s="184"/>
      <c r="CB706" s="184"/>
      <c r="CC706" s="184"/>
      <c r="CD706" s="184"/>
      <c r="CE706" s="184"/>
      <c r="CF706" s="184"/>
      <c r="CG706" s="184"/>
      <c r="CH706" s="184"/>
      <c r="CI706" s="184"/>
      <c r="CJ706" s="184"/>
      <c r="CK706" s="184"/>
      <c r="CL706" s="184"/>
      <c r="CM706" s="184"/>
      <c r="CN706" s="184"/>
      <c r="CO706" s="184"/>
      <c r="CP706" s="184"/>
      <c r="CQ706" s="184"/>
      <c r="CR706" s="184"/>
      <c r="CS706" s="184"/>
      <c r="CT706" s="184"/>
      <c r="CU706" s="184"/>
      <c r="CV706" s="184"/>
      <c r="CW706" s="184"/>
      <c r="CX706" s="184"/>
      <c r="CY706" s="184"/>
      <c r="CZ706" s="184"/>
      <c r="DA706" s="184"/>
      <c r="DB706" s="184"/>
      <c r="DC706" s="184"/>
      <c r="DD706" s="184"/>
      <c r="DE706" s="184"/>
      <c r="DF706" s="184"/>
      <c r="DG706" s="184"/>
      <c r="DH706" s="184"/>
      <c r="DI706" s="184"/>
      <c r="DJ706" s="184"/>
      <c r="DK706" s="184"/>
      <c r="DL706" s="184"/>
      <c r="DM706" s="184"/>
      <c r="DN706" s="184"/>
      <c r="DO706" s="184"/>
      <c r="DP706" s="184"/>
      <c r="DQ706" s="184"/>
      <c r="DR706" s="184"/>
      <c r="DS706" s="184"/>
      <c r="DT706" s="184"/>
      <c r="DU706" s="184"/>
      <c r="DV706" s="184"/>
      <c r="DW706" s="184"/>
      <c r="DX706" s="184"/>
      <c r="DY706" s="184"/>
      <c r="DZ706" s="184"/>
      <c r="EA706" s="184"/>
      <c r="EB706" s="184"/>
      <c r="EC706" s="184"/>
    </row>
    <row r="707" spans="1:133" s="128" customFormat="1" ht="15">
      <c r="A707" s="160"/>
      <c r="B707" s="160"/>
      <c r="C707" s="160"/>
      <c r="D707" s="160"/>
      <c r="E707" s="160"/>
      <c r="F707" s="148">
        <v>1</v>
      </c>
      <c r="G707" s="149" t="s">
        <v>525</v>
      </c>
      <c r="H707" s="199"/>
      <c r="I707" s="199"/>
      <c r="J707" s="199"/>
      <c r="K707" s="199"/>
      <c r="L707" s="199"/>
      <c r="M707" s="199"/>
      <c r="N707" s="199"/>
      <c r="O707" s="199"/>
      <c r="P707" s="199"/>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c r="AS707" s="184"/>
      <c r="AT707" s="184"/>
      <c r="AU707" s="184"/>
      <c r="AV707" s="184"/>
      <c r="AW707" s="184"/>
      <c r="AX707" s="184"/>
      <c r="AY707" s="184"/>
      <c r="AZ707" s="184"/>
      <c r="BA707" s="184"/>
      <c r="BB707" s="184"/>
      <c r="BC707" s="184"/>
      <c r="BD707" s="184"/>
      <c r="BE707" s="184"/>
      <c r="BF707" s="184"/>
      <c r="BG707" s="184"/>
      <c r="BH707" s="184"/>
      <c r="BI707" s="184"/>
      <c r="BJ707" s="184"/>
      <c r="BK707" s="184"/>
      <c r="BL707" s="184"/>
      <c r="BM707" s="184"/>
      <c r="BN707" s="184"/>
      <c r="BO707" s="184"/>
      <c r="BP707" s="184"/>
      <c r="BQ707" s="184"/>
      <c r="BR707" s="184"/>
      <c r="BS707" s="184"/>
      <c r="BT707" s="184"/>
      <c r="BU707" s="184"/>
      <c r="BV707" s="184"/>
      <c r="BW707" s="184"/>
      <c r="BX707" s="184"/>
      <c r="BY707" s="184"/>
      <c r="BZ707" s="184"/>
      <c r="CA707" s="184"/>
      <c r="CB707" s="184"/>
      <c r="CC707" s="184"/>
      <c r="CD707" s="184"/>
      <c r="CE707" s="184"/>
      <c r="CF707" s="184"/>
      <c r="CG707" s="184"/>
      <c r="CH707" s="184"/>
      <c r="CI707" s="184"/>
      <c r="CJ707" s="184"/>
      <c r="CK707" s="184"/>
      <c r="CL707" s="184"/>
      <c r="CM707" s="184"/>
      <c r="CN707" s="184"/>
      <c r="CO707" s="184"/>
      <c r="CP707" s="184"/>
      <c r="CQ707" s="184"/>
      <c r="CR707" s="184"/>
      <c r="CS707" s="184"/>
      <c r="CT707" s="184"/>
      <c r="CU707" s="184"/>
      <c r="CV707" s="184"/>
      <c r="CW707" s="184"/>
      <c r="CX707" s="184"/>
      <c r="CY707" s="184"/>
      <c r="CZ707" s="184"/>
      <c r="DA707" s="184"/>
      <c r="DB707" s="184"/>
      <c r="DC707" s="184"/>
      <c r="DD707" s="184"/>
      <c r="DE707" s="184"/>
      <c r="DF707" s="184"/>
      <c r="DG707" s="184"/>
      <c r="DH707" s="184"/>
      <c r="DI707" s="184"/>
      <c r="DJ707" s="184"/>
      <c r="DK707" s="184"/>
      <c r="DL707" s="184"/>
      <c r="DM707" s="184"/>
      <c r="DN707" s="184"/>
      <c r="DO707" s="184"/>
      <c r="DP707" s="184"/>
      <c r="DQ707" s="184"/>
      <c r="DR707" s="184"/>
      <c r="DS707" s="184"/>
      <c r="DT707" s="184"/>
      <c r="DU707" s="184"/>
      <c r="DV707" s="184"/>
      <c r="DW707" s="184"/>
      <c r="DX707" s="184"/>
      <c r="DY707" s="184"/>
      <c r="DZ707" s="184"/>
      <c r="EA707" s="184"/>
      <c r="EB707" s="184"/>
      <c r="EC707" s="184"/>
    </row>
    <row r="708" spans="1:133" s="128" customFormat="1" ht="15">
      <c r="A708" s="160"/>
      <c r="B708" s="160"/>
      <c r="C708" s="160"/>
      <c r="D708" s="160"/>
      <c r="E708" s="160"/>
      <c r="F708" s="213">
        <f>F706*F705*F704</f>
        <v>7.41</v>
      </c>
      <c r="G708" s="149" t="s">
        <v>538</v>
      </c>
      <c r="H708" s="199"/>
      <c r="I708" s="199"/>
      <c r="J708" s="199"/>
      <c r="K708" s="199"/>
      <c r="L708" s="199"/>
      <c r="M708" s="199"/>
      <c r="N708" s="199"/>
      <c r="O708" s="199"/>
      <c r="P708" s="199"/>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c r="AS708" s="184"/>
      <c r="AT708" s="184"/>
      <c r="AU708" s="184"/>
      <c r="AV708" s="184"/>
      <c r="AW708" s="184"/>
      <c r="AX708" s="184"/>
      <c r="AY708" s="184"/>
      <c r="AZ708" s="184"/>
      <c r="BA708" s="184"/>
      <c r="BB708" s="184"/>
      <c r="BC708" s="184"/>
      <c r="BD708" s="184"/>
      <c r="BE708" s="184"/>
      <c r="BF708" s="184"/>
      <c r="BG708" s="184"/>
      <c r="BH708" s="184"/>
      <c r="BI708" s="184"/>
      <c r="BJ708" s="184"/>
      <c r="BK708" s="184"/>
      <c r="BL708" s="184"/>
      <c r="BM708" s="184"/>
      <c r="BN708" s="184"/>
      <c r="BO708" s="184"/>
      <c r="BP708" s="184"/>
      <c r="BQ708" s="184"/>
      <c r="BR708" s="184"/>
      <c r="BS708" s="184"/>
      <c r="BT708" s="184"/>
      <c r="BU708" s="184"/>
      <c r="BV708" s="184"/>
      <c r="BW708" s="184"/>
      <c r="BX708" s="184"/>
      <c r="BY708" s="184"/>
      <c r="BZ708" s="184"/>
      <c r="CA708" s="184"/>
      <c r="CB708" s="184"/>
      <c r="CC708" s="184"/>
      <c r="CD708" s="184"/>
      <c r="CE708" s="184"/>
      <c r="CF708" s="184"/>
      <c r="CG708" s="184"/>
      <c r="CH708" s="184"/>
      <c r="CI708" s="184"/>
      <c r="CJ708" s="184"/>
      <c r="CK708" s="184"/>
      <c r="CL708" s="184"/>
      <c r="CM708" s="184"/>
      <c r="CN708" s="184"/>
      <c r="CO708" s="184"/>
      <c r="CP708" s="184"/>
      <c r="CQ708" s="184"/>
      <c r="CR708" s="184"/>
      <c r="CS708" s="184"/>
      <c r="CT708" s="184"/>
      <c r="CU708" s="184"/>
      <c r="CV708" s="184"/>
      <c r="CW708" s="184"/>
      <c r="CX708" s="184"/>
      <c r="CY708" s="184"/>
      <c r="CZ708" s="184"/>
      <c r="DA708" s="184"/>
      <c r="DB708" s="184"/>
      <c r="DC708" s="184"/>
      <c r="DD708" s="184"/>
      <c r="DE708" s="184"/>
      <c r="DF708" s="184"/>
      <c r="DG708" s="184"/>
      <c r="DH708" s="184"/>
      <c r="DI708" s="184"/>
      <c r="DJ708" s="184"/>
      <c r="DK708" s="184"/>
      <c r="DL708" s="184"/>
      <c r="DM708" s="184"/>
      <c r="DN708" s="184"/>
      <c r="DO708" s="184"/>
      <c r="DP708" s="184"/>
      <c r="DQ708" s="184"/>
      <c r="DR708" s="184"/>
      <c r="DS708" s="184"/>
      <c r="DT708" s="184"/>
      <c r="DU708" s="184"/>
      <c r="DV708" s="184"/>
      <c r="DW708" s="184"/>
      <c r="DX708" s="184"/>
      <c r="DY708" s="184"/>
      <c r="DZ708" s="184"/>
      <c r="EA708" s="184"/>
      <c r="EB708" s="184"/>
      <c r="EC708" s="184"/>
    </row>
    <row r="709" spans="1:133" s="128" customFormat="1" ht="15">
      <c r="A709" s="160"/>
      <c r="B709" s="160"/>
      <c r="C709" s="160"/>
      <c r="D709" s="160"/>
      <c r="E709" s="160"/>
      <c r="F709" s="148"/>
      <c r="G709" s="149"/>
      <c r="H709" s="199"/>
      <c r="I709" s="199"/>
      <c r="J709" s="199"/>
      <c r="K709" s="199"/>
      <c r="L709" s="199"/>
      <c r="M709" s="199"/>
      <c r="N709" s="199"/>
      <c r="O709" s="199"/>
      <c r="P709" s="199"/>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c r="AS709" s="184"/>
      <c r="AT709" s="184"/>
      <c r="AU709" s="184"/>
      <c r="AV709" s="184"/>
      <c r="AW709" s="184"/>
      <c r="AX709" s="184"/>
      <c r="AY709" s="184"/>
      <c r="AZ709" s="184"/>
      <c r="BA709" s="184"/>
      <c r="BB709" s="184"/>
      <c r="BC709" s="184"/>
      <c r="BD709" s="184"/>
      <c r="BE709" s="184"/>
      <c r="BF709" s="184"/>
      <c r="BG709" s="184"/>
      <c r="BH709" s="184"/>
      <c r="BI709" s="184"/>
      <c r="BJ709" s="184"/>
      <c r="BK709" s="184"/>
      <c r="BL709" s="184"/>
      <c r="BM709" s="184"/>
      <c r="BN709" s="184"/>
      <c r="BO709" s="184"/>
      <c r="BP709" s="184"/>
      <c r="BQ709" s="184"/>
      <c r="BR709" s="184"/>
      <c r="BS709" s="184"/>
      <c r="BT709" s="184"/>
      <c r="BU709" s="184"/>
      <c r="BV709" s="184"/>
      <c r="BW709" s="184"/>
      <c r="BX709" s="184"/>
      <c r="BY709" s="184"/>
      <c r="BZ709" s="184"/>
      <c r="CA709" s="184"/>
      <c r="CB709" s="184"/>
      <c r="CC709" s="184"/>
      <c r="CD709" s="184"/>
      <c r="CE709" s="184"/>
      <c r="CF709" s="184"/>
      <c r="CG709" s="184"/>
      <c r="CH709" s="184"/>
      <c r="CI709" s="184"/>
      <c r="CJ709" s="184"/>
      <c r="CK709" s="184"/>
      <c r="CL709" s="184"/>
      <c r="CM709" s="184"/>
      <c r="CN709" s="184"/>
      <c r="CO709" s="184"/>
      <c r="CP709" s="184"/>
      <c r="CQ709" s="184"/>
      <c r="CR709" s="184"/>
      <c r="CS709" s="184"/>
      <c r="CT709" s="184"/>
      <c r="CU709" s="184"/>
      <c r="CV709" s="184"/>
      <c r="CW709" s="184"/>
      <c r="CX709" s="184"/>
      <c r="CY709" s="184"/>
      <c r="CZ709" s="184"/>
      <c r="DA709" s="184"/>
      <c r="DB709" s="184"/>
      <c r="DC709" s="184"/>
      <c r="DD709" s="184"/>
      <c r="DE709" s="184"/>
      <c r="DF709" s="184"/>
      <c r="DG709" s="184"/>
      <c r="DH709" s="184"/>
      <c r="DI709" s="184"/>
      <c r="DJ709" s="184"/>
      <c r="DK709" s="184"/>
      <c r="DL709" s="184"/>
      <c r="DM709" s="184"/>
      <c r="DN709" s="184"/>
      <c r="DO709" s="184"/>
      <c r="DP709" s="184"/>
      <c r="DQ709" s="184"/>
      <c r="DR709" s="184"/>
      <c r="DS709" s="184"/>
      <c r="DT709" s="184"/>
      <c r="DU709" s="184"/>
      <c r="DV709" s="184"/>
      <c r="DW709" s="184"/>
      <c r="DX709" s="184"/>
      <c r="DY709" s="184"/>
      <c r="DZ709" s="184"/>
      <c r="EA709" s="184"/>
      <c r="EB709" s="184"/>
      <c r="EC709" s="184"/>
    </row>
    <row r="710" spans="1:133" s="128" customFormat="1" ht="15">
      <c r="A710" s="160" t="s">
        <v>597</v>
      </c>
      <c r="B710" s="160"/>
      <c r="C710" s="160"/>
      <c r="D710" s="160"/>
      <c r="E710" s="160"/>
      <c r="F710" s="148"/>
      <c r="G710" s="149"/>
      <c r="H710" s="199"/>
      <c r="I710" s="199"/>
      <c r="J710" s="199"/>
      <c r="K710" s="199"/>
      <c r="L710" s="199"/>
      <c r="M710" s="199"/>
      <c r="N710" s="199"/>
      <c r="O710" s="199"/>
      <c r="P710" s="199"/>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c r="AS710" s="184"/>
      <c r="AT710" s="184"/>
      <c r="AU710" s="184"/>
      <c r="AV710" s="184"/>
      <c r="AW710" s="184"/>
      <c r="AX710" s="184"/>
      <c r="AY710" s="184"/>
      <c r="AZ710" s="184"/>
      <c r="BA710" s="184"/>
      <c r="BB710" s="184"/>
      <c r="BC710" s="184"/>
      <c r="BD710" s="184"/>
      <c r="BE710" s="184"/>
      <c r="BF710" s="184"/>
      <c r="BG710" s="184"/>
      <c r="BH710" s="184"/>
      <c r="BI710" s="184"/>
      <c r="BJ710" s="184"/>
      <c r="BK710" s="184"/>
      <c r="BL710" s="184"/>
      <c r="BM710" s="184"/>
      <c r="BN710" s="184"/>
      <c r="BO710" s="184"/>
      <c r="BP710" s="184"/>
      <c r="BQ710" s="184"/>
      <c r="BR710" s="184"/>
      <c r="BS710" s="184"/>
      <c r="BT710" s="184"/>
      <c r="BU710" s="184"/>
      <c r="BV710" s="184"/>
      <c r="BW710" s="184"/>
      <c r="BX710" s="184"/>
      <c r="BY710" s="184"/>
      <c r="BZ710" s="184"/>
      <c r="CA710" s="184"/>
      <c r="CB710" s="184"/>
      <c r="CC710" s="184"/>
      <c r="CD710" s="184"/>
      <c r="CE710" s="184"/>
      <c r="CF710" s="184"/>
      <c r="CG710" s="184"/>
      <c r="CH710" s="184"/>
      <c r="CI710" s="184"/>
      <c r="CJ710" s="184"/>
      <c r="CK710" s="184"/>
      <c r="CL710" s="184"/>
      <c r="CM710" s="184"/>
      <c r="CN710" s="184"/>
      <c r="CO710" s="184"/>
      <c r="CP710" s="184"/>
      <c r="CQ710" s="184"/>
      <c r="CR710" s="184"/>
      <c r="CS710" s="184"/>
      <c r="CT710" s="184"/>
      <c r="CU710" s="184"/>
      <c r="CV710" s="184"/>
      <c r="CW710" s="184"/>
      <c r="CX710" s="184"/>
      <c r="CY710" s="184"/>
      <c r="CZ710" s="184"/>
      <c r="DA710" s="184"/>
      <c r="DB710" s="184"/>
      <c r="DC710" s="184"/>
      <c r="DD710" s="184"/>
      <c r="DE710" s="184"/>
      <c r="DF710" s="184"/>
      <c r="DG710" s="184"/>
      <c r="DH710" s="184"/>
      <c r="DI710" s="184"/>
      <c r="DJ710" s="184"/>
      <c r="DK710" s="184"/>
      <c r="DL710" s="184"/>
      <c r="DM710" s="184"/>
      <c r="DN710" s="184"/>
      <c r="DO710" s="184"/>
      <c r="DP710" s="184"/>
      <c r="DQ710" s="184"/>
      <c r="DR710" s="184"/>
      <c r="DS710" s="184"/>
      <c r="DT710" s="184"/>
      <c r="DU710" s="184"/>
      <c r="DV710" s="184"/>
      <c r="DW710" s="184"/>
      <c r="DX710" s="184"/>
      <c r="DY710" s="184"/>
      <c r="DZ710" s="184"/>
      <c r="EA710" s="184"/>
      <c r="EB710" s="184"/>
      <c r="EC710" s="184"/>
    </row>
    <row r="711" spans="1:133" s="128" customFormat="1" ht="15">
      <c r="A711" s="160" t="s">
        <v>591</v>
      </c>
      <c r="B711" s="160"/>
      <c r="C711" s="160"/>
      <c r="D711" s="160"/>
      <c r="E711" s="160"/>
      <c r="F711" s="148">
        <f>F690+F696+F702+F708</f>
        <v>44.733</v>
      </c>
      <c r="G711" s="149" t="s">
        <v>538</v>
      </c>
      <c r="H711" s="199"/>
      <c r="I711" s="199"/>
      <c r="J711" s="199"/>
      <c r="K711" s="199"/>
      <c r="L711" s="199"/>
      <c r="M711" s="199"/>
      <c r="N711" s="199"/>
      <c r="O711" s="199"/>
      <c r="P711" s="199"/>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c r="AS711" s="184"/>
      <c r="AT711" s="184"/>
      <c r="AU711" s="184"/>
      <c r="AV711" s="184"/>
      <c r="AW711" s="184"/>
      <c r="AX711" s="184"/>
      <c r="AY711" s="184"/>
      <c r="AZ711" s="184"/>
      <c r="BA711" s="184"/>
      <c r="BB711" s="184"/>
      <c r="BC711" s="184"/>
      <c r="BD711" s="184"/>
      <c r="BE711" s="184"/>
      <c r="BF711" s="184"/>
      <c r="BG711" s="184"/>
      <c r="BH711" s="184"/>
      <c r="BI711" s="184"/>
      <c r="BJ711" s="184"/>
      <c r="BK711" s="184"/>
      <c r="BL711" s="184"/>
      <c r="BM711" s="184"/>
      <c r="BN711" s="184"/>
      <c r="BO711" s="184"/>
      <c r="BP711" s="184"/>
      <c r="BQ711" s="184"/>
      <c r="BR711" s="184"/>
      <c r="BS711" s="184"/>
      <c r="BT711" s="184"/>
      <c r="BU711" s="184"/>
      <c r="BV711" s="184"/>
      <c r="BW711" s="184"/>
      <c r="BX711" s="184"/>
      <c r="BY711" s="184"/>
      <c r="BZ711" s="184"/>
      <c r="CA711" s="184"/>
      <c r="CB711" s="184"/>
      <c r="CC711" s="184"/>
      <c r="CD711" s="184"/>
      <c r="CE711" s="184"/>
      <c r="CF711" s="184"/>
      <c r="CG711" s="184"/>
      <c r="CH711" s="184"/>
      <c r="CI711" s="184"/>
      <c r="CJ711" s="184"/>
      <c r="CK711" s="184"/>
      <c r="CL711" s="184"/>
      <c r="CM711" s="184"/>
      <c r="CN711" s="184"/>
      <c r="CO711" s="184"/>
      <c r="CP711" s="184"/>
      <c r="CQ711" s="184"/>
      <c r="CR711" s="184"/>
      <c r="CS711" s="184"/>
      <c r="CT711" s="184"/>
      <c r="CU711" s="184"/>
      <c r="CV711" s="184"/>
      <c r="CW711" s="184"/>
      <c r="CX711" s="184"/>
      <c r="CY711" s="184"/>
      <c r="CZ711" s="184"/>
      <c r="DA711" s="184"/>
      <c r="DB711" s="184"/>
      <c r="DC711" s="184"/>
      <c r="DD711" s="184"/>
      <c r="DE711" s="184"/>
      <c r="DF711" s="184"/>
      <c r="DG711" s="184"/>
      <c r="DH711" s="184"/>
      <c r="DI711" s="184"/>
      <c r="DJ711" s="184"/>
      <c r="DK711" s="184"/>
      <c r="DL711" s="184"/>
      <c r="DM711" s="184"/>
      <c r="DN711" s="184"/>
      <c r="DO711" s="184"/>
      <c r="DP711" s="184"/>
      <c r="DQ711" s="184"/>
      <c r="DR711" s="184"/>
      <c r="DS711" s="184"/>
      <c r="DT711" s="184"/>
      <c r="DU711" s="184"/>
      <c r="DV711" s="184"/>
      <c r="DW711" s="184"/>
      <c r="DX711" s="184"/>
      <c r="DY711" s="184"/>
      <c r="DZ711" s="184"/>
      <c r="EA711" s="184"/>
      <c r="EB711" s="184"/>
      <c r="EC711" s="184"/>
    </row>
    <row r="712" spans="1:133" s="128" customFormat="1" ht="15">
      <c r="A712" s="160" t="s">
        <v>536</v>
      </c>
      <c r="B712" s="160"/>
      <c r="C712" s="160"/>
      <c r="D712" s="160"/>
      <c r="E712" s="160"/>
      <c r="F712" s="148">
        <v>1.05</v>
      </c>
      <c r="G712" s="149"/>
      <c r="H712" s="199"/>
      <c r="I712" s="199"/>
      <c r="J712" s="199"/>
      <c r="K712" s="199"/>
      <c r="L712" s="199"/>
      <c r="M712" s="199"/>
      <c r="N712" s="199"/>
      <c r="O712" s="199"/>
      <c r="P712" s="199"/>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c r="AS712" s="184"/>
      <c r="AT712" s="184"/>
      <c r="AU712" s="184"/>
      <c r="AV712" s="184"/>
      <c r="AW712" s="184"/>
      <c r="AX712" s="184"/>
      <c r="AY712" s="184"/>
      <c r="AZ712" s="184"/>
      <c r="BA712" s="184"/>
      <c r="BB712" s="184"/>
      <c r="BC712" s="184"/>
      <c r="BD712" s="184"/>
      <c r="BE712" s="184"/>
      <c r="BF712" s="184"/>
      <c r="BG712" s="184"/>
      <c r="BH712" s="184"/>
      <c r="BI712" s="184"/>
      <c r="BJ712" s="184"/>
      <c r="BK712" s="184"/>
      <c r="BL712" s="184"/>
      <c r="BM712" s="184"/>
      <c r="BN712" s="184"/>
      <c r="BO712" s="184"/>
      <c r="BP712" s="184"/>
      <c r="BQ712" s="184"/>
      <c r="BR712" s="184"/>
      <c r="BS712" s="184"/>
      <c r="BT712" s="184"/>
      <c r="BU712" s="184"/>
      <c r="BV712" s="184"/>
      <c r="BW712" s="184"/>
      <c r="BX712" s="184"/>
      <c r="BY712" s="184"/>
      <c r="BZ712" s="184"/>
      <c r="CA712" s="184"/>
      <c r="CB712" s="184"/>
      <c r="CC712" s="184"/>
      <c r="CD712" s="184"/>
      <c r="CE712" s="184"/>
      <c r="CF712" s="184"/>
      <c r="CG712" s="184"/>
      <c r="CH712" s="184"/>
      <c r="CI712" s="184"/>
      <c r="CJ712" s="184"/>
      <c r="CK712" s="184"/>
      <c r="CL712" s="184"/>
      <c r="CM712" s="184"/>
      <c r="CN712" s="184"/>
      <c r="CO712" s="184"/>
      <c r="CP712" s="184"/>
      <c r="CQ712" s="184"/>
      <c r="CR712" s="184"/>
      <c r="CS712" s="184"/>
      <c r="CT712" s="184"/>
      <c r="CU712" s="184"/>
      <c r="CV712" s="184"/>
      <c r="CW712" s="184"/>
      <c r="CX712" s="184"/>
      <c r="CY712" s="184"/>
      <c r="CZ712" s="184"/>
      <c r="DA712" s="184"/>
      <c r="DB712" s="184"/>
      <c r="DC712" s="184"/>
      <c r="DD712" s="184"/>
      <c r="DE712" s="184"/>
      <c r="DF712" s="184"/>
      <c r="DG712" s="184"/>
      <c r="DH712" s="184"/>
      <c r="DI712" s="184"/>
      <c r="DJ712" s="184"/>
      <c r="DK712" s="184"/>
      <c r="DL712" s="184"/>
      <c r="DM712" s="184"/>
      <c r="DN712" s="184"/>
      <c r="DO712" s="184"/>
      <c r="DP712" s="184"/>
      <c r="DQ712" s="184"/>
      <c r="DR712" s="184"/>
      <c r="DS712" s="184"/>
      <c r="DT712" s="184"/>
      <c r="DU712" s="184"/>
      <c r="DV712" s="184"/>
      <c r="DW712" s="184"/>
      <c r="DX712" s="184"/>
      <c r="DY712" s="184"/>
      <c r="DZ712" s="184"/>
      <c r="EA712" s="184"/>
      <c r="EB712" s="184"/>
      <c r="EC712" s="184"/>
    </row>
    <row r="713" spans="1:133" s="128" customFormat="1" ht="15">
      <c r="A713" s="209"/>
      <c r="B713" s="209"/>
      <c r="C713" s="209"/>
      <c r="D713" s="209"/>
      <c r="E713" s="209"/>
      <c r="F713" s="213">
        <f>F712*F711</f>
        <v>46.96965</v>
      </c>
      <c r="G713" s="208" t="s">
        <v>538</v>
      </c>
      <c r="H713" s="199"/>
      <c r="I713" s="199"/>
      <c r="J713" s="199"/>
      <c r="K713" s="199"/>
      <c r="L713" s="199"/>
      <c r="M713" s="199"/>
      <c r="N713" s="199"/>
      <c r="O713" s="199"/>
      <c r="P713" s="199"/>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c r="AS713" s="184"/>
      <c r="AT713" s="184"/>
      <c r="AU713" s="184"/>
      <c r="AV713" s="184"/>
      <c r="AW713" s="184"/>
      <c r="AX713" s="184"/>
      <c r="AY713" s="184"/>
      <c r="AZ713" s="184"/>
      <c r="BA713" s="184"/>
      <c r="BB713" s="184"/>
      <c r="BC713" s="184"/>
      <c r="BD713" s="184"/>
      <c r="BE713" s="184"/>
      <c r="BF713" s="184"/>
      <c r="BG713" s="184"/>
      <c r="BH713" s="184"/>
      <c r="BI713" s="184"/>
      <c r="BJ713" s="184"/>
      <c r="BK713" s="184"/>
      <c r="BL713" s="184"/>
      <c r="BM713" s="184"/>
      <c r="BN713" s="184"/>
      <c r="BO713" s="184"/>
      <c r="BP713" s="184"/>
      <c r="BQ713" s="184"/>
      <c r="BR713" s="184"/>
      <c r="BS713" s="184"/>
      <c r="BT713" s="184"/>
      <c r="BU713" s="184"/>
      <c r="BV713" s="184"/>
      <c r="BW713" s="184"/>
      <c r="BX713" s="184"/>
      <c r="BY713" s="184"/>
      <c r="BZ713" s="184"/>
      <c r="CA713" s="184"/>
      <c r="CB713" s="184"/>
      <c r="CC713" s="184"/>
      <c r="CD713" s="184"/>
      <c r="CE713" s="184"/>
      <c r="CF713" s="184"/>
      <c r="CG713" s="184"/>
      <c r="CH713" s="184"/>
      <c r="CI713" s="184"/>
      <c r="CJ713" s="184"/>
      <c r="CK713" s="184"/>
      <c r="CL713" s="184"/>
      <c r="CM713" s="184"/>
      <c r="CN713" s="184"/>
      <c r="CO713" s="184"/>
      <c r="CP713" s="184"/>
      <c r="CQ713" s="184"/>
      <c r="CR713" s="184"/>
      <c r="CS713" s="184"/>
      <c r="CT713" s="184"/>
      <c r="CU713" s="184"/>
      <c r="CV713" s="184"/>
      <c r="CW713" s="184"/>
      <c r="CX713" s="184"/>
      <c r="CY713" s="184"/>
      <c r="CZ713" s="184"/>
      <c r="DA713" s="184"/>
      <c r="DB713" s="184"/>
      <c r="DC713" s="184"/>
      <c r="DD713" s="184"/>
      <c r="DE713" s="184"/>
      <c r="DF713" s="184"/>
      <c r="DG713" s="184"/>
      <c r="DH713" s="184"/>
      <c r="DI713" s="184"/>
      <c r="DJ713" s="184"/>
      <c r="DK713" s="184"/>
      <c r="DL713" s="184"/>
      <c r="DM713" s="184"/>
      <c r="DN713" s="184"/>
      <c r="DO713" s="184"/>
      <c r="DP713" s="184"/>
      <c r="DQ713" s="184"/>
      <c r="DR713" s="184"/>
      <c r="DS713" s="184"/>
      <c r="DT713" s="184"/>
      <c r="DU713" s="184"/>
      <c r="DV713" s="184"/>
      <c r="DW713" s="184"/>
      <c r="DX713" s="184"/>
      <c r="DY713" s="184"/>
      <c r="DZ713" s="184"/>
      <c r="EA713" s="184"/>
      <c r="EB713" s="184"/>
      <c r="EC713" s="184"/>
    </row>
    <row r="714" spans="1:133" s="128" customFormat="1" ht="15">
      <c r="A714" s="206" t="s">
        <v>519</v>
      </c>
      <c r="B714" s="206"/>
      <c r="C714" s="206"/>
      <c r="D714" s="206"/>
      <c r="E714" s="206"/>
      <c r="F714" s="213">
        <f>F713</f>
        <v>46.96965</v>
      </c>
      <c r="G714" s="149"/>
      <c r="H714" s="199"/>
      <c r="I714" s="199"/>
      <c r="J714" s="199"/>
      <c r="K714" s="199"/>
      <c r="L714" s="199"/>
      <c r="M714" s="199"/>
      <c r="N714" s="199"/>
      <c r="O714" s="199"/>
      <c r="P714" s="199"/>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c r="AS714" s="184"/>
      <c r="AT714" s="184"/>
      <c r="AU714" s="184"/>
      <c r="AV714" s="184"/>
      <c r="AW714" s="184"/>
      <c r="AX714" s="184"/>
      <c r="AY714" s="184"/>
      <c r="AZ714" s="184"/>
      <c r="BA714" s="184"/>
      <c r="BB714" s="184"/>
      <c r="BC714" s="184"/>
      <c r="BD714" s="184"/>
      <c r="BE714" s="184"/>
      <c r="BF714" s="184"/>
      <c r="BG714" s="184"/>
      <c r="BH714" s="184"/>
      <c r="BI714" s="184"/>
      <c r="BJ714" s="184"/>
      <c r="BK714" s="184"/>
      <c r="BL714" s="184"/>
      <c r="BM714" s="184"/>
      <c r="BN714" s="184"/>
      <c r="BO714" s="184"/>
      <c r="BP714" s="184"/>
      <c r="BQ714" s="184"/>
      <c r="BR714" s="184"/>
      <c r="BS714" s="184"/>
      <c r="BT714" s="184"/>
      <c r="BU714" s="184"/>
      <c r="BV714" s="184"/>
      <c r="BW714" s="184"/>
      <c r="BX714" s="184"/>
      <c r="BY714" s="184"/>
      <c r="BZ714" s="184"/>
      <c r="CA714" s="184"/>
      <c r="CB714" s="184"/>
      <c r="CC714" s="184"/>
      <c r="CD714" s="184"/>
      <c r="CE714" s="184"/>
      <c r="CF714" s="184"/>
      <c r="CG714" s="184"/>
      <c r="CH714" s="184"/>
      <c r="CI714" s="184"/>
      <c r="CJ714" s="184"/>
      <c r="CK714" s="184"/>
      <c r="CL714" s="184"/>
      <c r="CM714" s="184"/>
      <c r="CN714" s="184"/>
      <c r="CO714" s="184"/>
      <c r="CP714" s="184"/>
      <c r="CQ714" s="184"/>
      <c r="CR714" s="184"/>
      <c r="CS714" s="184"/>
      <c r="CT714" s="184"/>
      <c r="CU714" s="184"/>
      <c r="CV714" s="184"/>
      <c r="CW714" s="184"/>
      <c r="CX714" s="184"/>
      <c r="CY714" s="184"/>
      <c r="CZ714" s="184"/>
      <c r="DA714" s="184"/>
      <c r="DB714" s="184"/>
      <c r="DC714" s="184"/>
      <c r="DD714" s="184"/>
      <c r="DE714" s="184"/>
      <c r="DF714" s="184"/>
      <c r="DG714" s="184"/>
      <c r="DH714" s="184"/>
      <c r="DI714" s="184"/>
      <c r="DJ714" s="184"/>
      <c r="DK714" s="184"/>
      <c r="DL714" s="184"/>
      <c r="DM714" s="184"/>
      <c r="DN714" s="184"/>
      <c r="DO714" s="184"/>
      <c r="DP714" s="184"/>
      <c r="DQ714" s="184"/>
      <c r="DR714" s="184"/>
      <c r="DS714" s="184"/>
      <c r="DT714" s="184"/>
      <c r="DU714" s="184"/>
      <c r="DV714" s="184"/>
      <c r="DW714" s="184"/>
      <c r="DX714" s="184"/>
      <c r="DY714" s="184"/>
      <c r="DZ714" s="184"/>
      <c r="EA714" s="184"/>
      <c r="EB714" s="184"/>
      <c r="EC714" s="184"/>
    </row>
    <row r="715" spans="1:133" s="128" customFormat="1" ht="15">
      <c r="A715" s="160"/>
      <c r="B715" s="160"/>
      <c r="C715" s="160"/>
      <c r="D715" s="160"/>
      <c r="E715" s="160"/>
      <c r="F715" s="148"/>
      <c r="G715" s="149"/>
      <c r="H715" s="199"/>
      <c r="I715" s="199"/>
      <c r="J715" s="199"/>
      <c r="K715" s="199"/>
      <c r="L715" s="199"/>
      <c r="M715" s="199"/>
      <c r="N715" s="199"/>
      <c r="O715" s="199"/>
      <c r="P715" s="199"/>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c r="AS715" s="184"/>
      <c r="AT715" s="184"/>
      <c r="AU715" s="184"/>
      <c r="AV715" s="184"/>
      <c r="AW715" s="184"/>
      <c r="AX715" s="184"/>
      <c r="AY715" s="184"/>
      <c r="AZ715" s="184"/>
      <c r="BA715" s="184"/>
      <c r="BB715" s="184"/>
      <c r="BC715" s="184"/>
      <c r="BD715" s="184"/>
      <c r="BE715" s="184"/>
      <c r="BF715" s="184"/>
      <c r="BG715" s="184"/>
      <c r="BH715" s="184"/>
      <c r="BI715" s="184"/>
      <c r="BJ715" s="184"/>
      <c r="BK715" s="184"/>
      <c r="BL715" s="184"/>
      <c r="BM715" s="184"/>
      <c r="BN715" s="184"/>
      <c r="BO715" s="184"/>
      <c r="BP715" s="184"/>
      <c r="BQ715" s="184"/>
      <c r="BR715" s="184"/>
      <c r="BS715" s="184"/>
      <c r="BT715" s="184"/>
      <c r="BU715" s="184"/>
      <c r="BV715" s="184"/>
      <c r="BW715" s="184"/>
      <c r="BX715" s="184"/>
      <c r="BY715" s="184"/>
      <c r="BZ715" s="184"/>
      <c r="CA715" s="184"/>
      <c r="CB715" s="184"/>
      <c r="CC715" s="184"/>
      <c r="CD715" s="184"/>
      <c r="CE715" s="184"/>
      <c r="CF715" s="184"/>
      <c r="CG715" s="184"/>
      <c r="CH715" s="184"/>
      <c r="CI715" s="184"/>
      <c r="CJ715" s="184"/>
      <c r="CK715" s="184"/>
      <c r="CL715" s="184"/>
      <c r="CM715" s="184"/>
      <c r="CN715" s="184"/>
      <c r="CO715" s="184"/>
      <c r="CP715" s="184"/>
      <c r="CQ715" s="184"/>
      <c r="CR715" s="184"/>
      <c r="CS715" s="184"/>
      <c r="CT715" s="184"/>
      <c r="CU715" s="184"/>
      <c r="CV715" s="184"/>
      <c r="CW715" s="184"/>
      <c r="CX715" s="184"/>
      <c r="CY715" s="184"/>
      <c r="CZ715" s="184"/>
      <c r="DA715" s="184"/>
      <c r="DB715" s="184"/>
      <c r="DC715" s="184"/>
      <c r="DD715" s="184"/>
      <c r="DE715" s="184"/>
      <c r="DF715" s="184"/>
      <c r="DG715" s="184"/>
      <c r="DH715" s="184"/>
      <c r="DI715" s="184"/>
      <c r="DJ715" s="184"/>
      <c r="DK715" s="184"/>
      <c r="DL715" s="184"/>
      <c r="DM715" s="184"/>
      <c r="DN715" s="184"/>
      <c r="DO715" s="184"/>
      <c r="DP715" s="184"/>
      <c r="DQ715" s="184"/>
      <c r="DR715" s="184"/>
      <c r="DS715" s="184"/>
      <c r="DT715" s="184"/>
      <c r="DU715" s="184"/>
      <c r="DV715" s="184"/>
      <c r="DW715" s="184"/>
      <c r="DX715" s="184"/>
      <c r="DY715" s="184"/>
      <c r="DZ715" s="184"/>
      <c r="EA715" s="184"/>
      <c r="EB715" s="184"/>
      <c r="EC715" s="184"/>
    </row>
    <row r="716" spans="1:133" s="128" customFormat="1" ht="15">
      <c r="A716" s="160" t="s">
        <v>598</v>
      </c>
      <c r="B716" s="160"/>
      <c r="C716" s="160"/>
      <c r="D716" s="160"/>
      <c r="E716" s="160"/>
      <c r="F716" s="148">
        <v>0.39</v>
      </c>
      <c r="G716" s="149" t="s">
        <v>581</v>
      </c>
      <c r="H716" s="199" t="s">
        <v>595</v>
      </c>
      <c r="I716" s="199"/>
      <c r="J716" s="199"/>
      <c r="K716" s="199"/>
      <c r="L716" s="199"/>
      <c r="M716" s="199"/>
      <c r="N716" s="199"/>
      <c r="O716" s="199"/>
      <c r="P716" s="199"/>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c r="AS716" s="184"/>
      <c r="AT716" s="184"/>
      <c r="AU716" s="184"/>
      <c r="AV716" s="184"/>
      <c r="AW716" s="184"/>
      <c r="AX716" s="184"/>
      <c r="AY716" s="184"/>
      <c r="AZ716" s="184"/>
      <c r="BA716" s="184"/>
      <c r="BB716" s="184"/>
      <c r="BC716" s="184"/>
      <c r="BD716" s="184"/>
      <c r="BE716" s="184"/>
      <c r="BF716" s="184"/>
      <c r="BG716" s="184"/>
      <c r="BH716" s="184"/>
      <c r="BI716" s="184"/>
      <c r="BJ716" s="184"/>
      <c r="BK716" s="184"/>
      <c r="BL716" s="184"/>
      <c r="BM716" s="184"/>
      <c r="BN716" s="184"/>
      <c r="BO716" s="184"/>
      <c r="BP716" s="184"/>
      <c r="BQ716" s="184"/>
      <c r="BR716" s="184"/>
      <c r="BS716" s="184"/>
      <c r="BT716" s="184"/>
      <c r="BU716" s="184"/>
      <c r="BV716" s="184"/>
      <c r="BW716" s="184"/>
      <c r="BX716" s="184"/>
      <c r="BY716" s="184"/>
      <c r="BZ716" s="184"/>
      <c r="CA716" s="184"/>
      <c r="CB716" s="184"/>
      <c r="CC716" s="184"/>
      <c r="CD716" s="184"/>
      <c r="CE716" s="184"/>
      <c r="CF716" s="184"/>
      <c r="CG716" s="184"/>
      <c r="CH716" s="184"/>
      <c r="CI716" s="184"/>
      <c r="CJ716" s="184"/>
      <c r="CK716" s="184"/>
      <c r="CL716" s="184"/>
      <c r="CM716" s="184"/>
      <c r="CN716" s="184"/>
      <c r="CO716" s="184"/>
      <c r="CP716" s="184"/>
      <c r="CQ716" s="184"/>
      <c r="CR716" s="184"/>
      <c r="CS716" s="184"/>
      <c r="CT716" s="184"/>
      <c r="CU716" s="184"/>
      <c r="CV716" s="184"/>
      <c r="CW716" s="184"/>
      <c r="CX716" s="184"/>
      <c r="CY716" s="184"/>
      <c r="CZ716" s="184"/>
      <c r="DA716" s="184"/>
      <c r="DB716" s="184"/>
      <c r="DC716" s="184"/>
      <c r="DD716" s="184"/>
      <c r="DE716" s="184"/>
      <c r="DF716" s="184"/>
      <c r="DG716" s="184"/>
      <c r="DH716" s="184"/>
      <c r="DI716" s="184"/>
      <c r="DJ716" s="184"/>
      <c r="DK716" s="184"/>
      <c r="DL716" s="184"/>
      <c r="DM716" s="184"/>
      <c r="DN716" s="184"/>
      <c r="DO716" s="184"/>
      <c r="DP716" s="184"/>
      <c r="DQ716" s="184"/>
      <c r="DR716" s="184"/>
      <c r="DS716" s="184"/>
      <c r="DT716" s="184"/>
      <c r="DU716" s="184"/>
      <c r="DV716" s="184"/>
      <c r="DW716" s="184"/>
      <c r="DX716" s="184"/>
      <c r="DY716" s="184"/>
      <c r="DZ716" s="184"/>
      <c r="EA716" s="184"/>
      <c r="EB716" s="184"/>
      <c r="EC716" s="184"/>
    </row>
    <row r="717" spans="1:133" s="128" customFormat="1" ht="15">
      <c r="A717" s="160"/>
      <c r="B717" s="160"/>
      <c r="C717" s="160"/>
      <c r="D717" s="160"/>
      <c r="E717" s="160"/>
      <c r="F717" s="148">
        <v>1</v>
      </c>
      <c r="G717" s="149" t="s">
        <v>531</v>
      </c>
      <c r="H717" s="199"/>
      <c r="I717" s="199"/>
      <c r="J717" s="199"/>
      <c r="K717" s="199"/>
      <c r="L717" s="199"/>
      <c r="M717" s="199"/>
      <c r="N717" s="199"/>
      <c r="O717" s="199"/>
      <c r="P717" s="199"/>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c r="AS717" s="184"/>
      <c r="AT717" s="184"/>
      <c r="AU717" s="184"/>
      <c r="AV717" s="184"/>
      <c r="AW717" s="184"/>
      <c r="AX717" s="184"/>
      <c r="AY717" s="184"/>
      <c r="AZ717" s="184"/>
      <c r="BA717" s="184"/>
      <c r="BB717" s="184"/>
      <c r="BC717" s="184"/>
      <c r="BD717" s="184"/>
      <c r="BE717" s="184"/>
      <c r="BF717" s="184"/>
      <c r="BG717" s="184"/>
      <c r="BH717" s="184"/>
      <c r="BI717" s="184"/>
      <c r="BJ717" s="184"/>
      <c r="BK717" s="184"/>
      <c r="BL717" s="184"/>
      <c r="BM717" s="184"/>
      <c r="BN717" s="184"/>
      <c r="BO717" s="184"/>
      <c r="BP717" s="184"/>
      <c r="BQ717" s="184"/>
      <c r="BR717" s="184"/>
      <c r="BS717" s="184"/>
      <c r="BT717" s="184"/>
      <c r="BU717" s="184"/>
      <c r="BV717" s="184"/>
      <c r="BW717" s="184"/>
      <c r="BX717" s="184"/>
      <c r="BY717" s="184"/>
      <c r="BZ717" s="184"/>
      <c r="CA717" s="184"/>
      <c r="CB717" s="184"/>
      <c r="CC717" s="184"/>
      <c r="CD717" s="184"/>
      <c r="CE717" s="184"/>
      <c r="CF717" s="184"/>
      <c r="CG717" s="184"/>
      <c r="CH717" s="184"/>
      <c r="CI717" s="184"/>
      <c r="CJ717" s="184"/>
      <c r="CK717" s="184"/>
      <c r="CL717" s="184"/>
      <c r="CM717" s="184"/>
      <c r="CN717" s="184"/>
      <c r="CO717" s="184"/>
      <c r="CP717" s="184"/>
      <c r="CQ717" s="184"/>
      <c r="CR717" s="184"/>
      <c r="CS717" s="184"/>
      <c r="CT717" s="184"/>
      <c r="CU717" s="184"/>
      <c r="CV717" s="184"/>
      <c r="CW717" s="184"/>
      <c r="CX717" s="184"/>
      <c r="CY717" s="184"/>
      <c r="CZ717" s="184"/>
      <c r="DA717" s="184"/>
      <c r="DB717" s="184"/>
      <c r="DC717" s="184"/>
      <c r="DD717" s="184"/>
      <c r="DE717" s="184"/>
      <c r="DF717" s="184"/>
      <c r="DG717" s="184"/>
      <c r="DH717" s="184"/>
      <c r="DI717" s="184"/>
      <c r="DJ717" s="184"/>
      <c r="DK717" s="184"/>
      <c r="DL717" s="184"/>
      <c r="DM717" s="184"/>
      <c r="DN717" s="184"/>
      <c r="DO717" s="184"/>
      <c r="DP717" s="184"/>
      <c r="DQ717" s="184"/>
      <c r="DR717" s="184"/>
      <c r="DS717" s="184"/>
      <c r="DT717" s="184"/>
      <c r="DU717" s="184"/>
      <c r="DV717" s="184"/>
      <c r="DW717" s="184"/>
      <c r="DX717" s="184"/>
      <c r="DY717" s="184"/>
      <c r="DZ717" s="184"/>
      <c r="EA717" s="184"/>
      <c r="EB717" s="184"/>
      <c r="EC717" s="184"/>
    </row>
    <row r="718" spans="1:133" s="128" customFormat="1" ht="15">
      <c r="A718" s="160"/>
      <c r="B718" s="160"/>
      <c r="C718" s="160"/>
      <c r="D718" s="160"/>
      <c r="E718" s="160"/>
      <c r="F718" s="148">
        <v>7</v>
      </c>
      <c r="G718" s="149" t="s">
        <v>533</v>
      </c>
      <c r="H718" s="199"/>
      <c r="I718" s="199"/>
      <c r="J718" s="199"/>
      <c r="K718" s="199"/>
      <c r="L718" s="199"/>
      <c r="M718" s="199"/>
      <c r="N718" s="199"/>
      <c r="O718" s="199"/>
      <c r="P718" s="199"/>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c r="AS718" s="184"/>
      <c r="AT718" s="184"/>
      <c r="AU718" s="184"/>
      <c r="AV718" s="184"/>
      <c r="AW718" s="184"/>
      <c r="AX718" s="184"/>
      <c r="AY718" s="184"/>
      <c r="AZ718" s="184"/>
      <c r="BA718" s="184"/>
      <c r="BB718" s="184"/>
      <c r="BC718" s="184"/>
      <c r="BD718" s="184"/>
      <c r="BE718" s="184"/>
      <c r="BF718" s="184"/>
      <c r="BG718" s="184"/>
      <c r="BH718" s="184"/>
      <c r="BI718" s="184"/>
      <c r="BJ718" s="184"/>
      <c r="BK718" s="184"/>
      <c r="BL718" s="184"/>
      <c r="BM718" s="184"/>
      <c r="BN718" s="184"/>
      <c r="BO718" s="184"/>
      <c r="BP718" s="184"/>
      <c r="BQ718" s="184"/>
      <c r="BR718" s="184"/>
      <c r="BS718" s="184"/>
      <c r="BT718" s="184"/>
      <c r="BU718" s="184"/>
      <c r="BV718" s="184"/>
      <c r="BW718" s="184"/>
      <c r="BX718" s="184"/>
      <c r="BY718" s="184"/>
      <c r="BZ718" s="184"/>
      <c r="CA718" s="184"/>
      <c r="CB718" s="184"/>
      <c r="CC718" s="184"/>
      <c r="CD718" s="184"/>
      <c r="CE718" s="184"/>
      <c r="CF718" s="184"/>
      <c r="CG718" s="184"/>
      <c r="CH718" s="184"/>
      <c r="CI718" s="184"/>
      <c r="CJ718" s="184"/>
      <c r="CK718" s="184"/>
      <c r="CL718" s="184"/>
      <c r="CM718" s="184"/>
      <c r="CN718" s="184"/>
      <c r="CO718" s="184"/>
      <c r="CP718" s="184"/>
      <c r="CQ718" s="184"/>
      <c r="CR718" s="184"/>
      <c r="CS718" s="184"/>
      <c r="CT718" s="184"/>
      <c r="CU718" s="184"/>
      <c r="CV718" s="184"/>
      <c r="CW718" s="184"/>
      <c r="CX718" s="184"/>
      <c r="CY718" s="184"/>
      <c r="CZ718" s="184"/>
      <c r="DA718" s="184"/>
      <c r="DB718" s="184"/>
      <c r="DC718" s="184"/>
      <c r="DD718" s="184"/>
      <c r="DE718" s="184"/>
      <c r="DF718" s="184"/>
      <c r="DG718" s="184"/>
      <c r="DH718" s="184"/>
      <c r="DI718" s="184"/>
      <c r="DJ718" s="184"/>
      <c r="DK718" s="184"/>
      <c r="DL718" s="184"/>
      <c r="DM718" s="184"/>
      <c r="DN718" s="184"/>
      <c r="DO718" s="184"/>
      <c r="DP718" s="184"/>
      <c r="DQ718" s="184"/>
      <c r="DR718" s="184"/>
      <c r="DS718" s="184"/>
      <c r="DT718" s="184"/>
      <c r="DU718" s="184"/>
      <c r="DV718" s="184"/>
      <c r="DW718" s="184"/>
      <c r="DX718" s="184"/>
      <c r="DY718" s="184"/>
      <c r="DZ718" s="184"/>
      <c r="EA718" s="184"/>
      <c r="EB718" s="184"/>
      <c r="EC718" s="184"/>
    </row>
    <row r="719" spans="1:133" s="128" customFormat="1" ht="15">
      <c r="A719" s="160"/>
      <c r="B719" s="160"/>
      <c r="C719" s="160"/>
      <c r="D719" s="160"/>
      <c r="E719" s="160"/>
      <c r="F719" s="148">
        <v>2</v>
      </c>
      <c r="G719" s="149" t="s">
        <v>525</v>
      </c>
      <c r="H719" s="199"/>
      <c r="I719" s="199"/>
      <c r="J719" s="199"/>
      <c r="K719" s="199"/>
      <c r="L719" s="199"/>
      <c r="M719" s="199"/>
      <c r="N719" s="199"/>
      <c r="O719" s="199"/>
      <c r="P719" s="199"/>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c r="AS719" s="184"/>
      <c r="AT719" s="184"/>
      <c r="AU719" s="184"/>
      <c r="AV719" s="184"/>
      <c r="AW719" s="184"/>
      <c r="AX719" s="184"/>
      <c r="AY719" s="184"/>
      <c r="AZ719" s="184"/>
      <c r="BA719" s="184"/>
      <c r="BB719" s="184"/>
      <c r="BC719" s="184"/>
      <c r="BD719" s="184"/>
      <c r="BE719" s="184"/>
      <c r="BF719" s="184"/>
      <c r="BG719" s="184"/>
      <c r="BH719" s="184"/>
      <c r="BI719" s="184"/>
      <c r="BJ719" s="184"/>
      <c r="BK719" s="184"/>
      <c r="BL719" s="184"/>
      <c r="BM719" s="184"/>
      <c r="BN719" s="184"/>
      <c r="BO719" s="184"/>
      <c r="BP719" s="184"/>
      <c r="BQ719" s="184"/>
      <c r="BR719" s="184"/>
      <c r="BS719" s="184"/>
      <c r="BT719" s="184"/>
      <c r="BU719" s="184"/>
      <c r="BV719" s="184"/>
      <c r="BW719" s="184"/>
      <c r="BX719" s="184"/>
      <c r="BY719" s="184"/>
      <c r="BZ719" s="184"/>
      <c r="CA719" s="184"/>
      <c r="CB719" s="184"/>
      <c r="CC719" s="184"/>
      <c r="CD719" s="184"/>
      <c r="CE719" s="184"/>
      <c r="CF719" s="184"/>
      <c r="CG719" s="184"/>
      <c r="CH719" s="184"/>
      <c r="CI719" s="184"/>
      <c r="CJ719" s="184"/>
      <c r="CK719" s="184"/>
      <c r="CL719" s="184"/>
      <c r="CM719" s="184"/>
      <c r="CN719" s="184"/>
      <c r="CO719" s="184"/>
      <c r="CP719" s="184"/>
      <c r="CQ719" s="184"/>
      <c r="CR719" s="184"/>
      <c r="CS719" s="184"/>
      <c r="CT719" s="184"/>
      <c r="CU719" s="184"/>
      <c r="CV719" s="184"/>
      <c r="CW719" s="184"/>
      <c r="CX719" s="184"/>
      <c r="CY719" s="184"/>
      <c r="CZ719" s="184"/>
      <c r="DA719" s="184"/>
      <c r="DB719" s="184"/>
      <c r="DC719" s="184"/>
      <c r="DD719" s="184"/>
      <c r="DE719" s="184"/>
      <c r="DF719" s="184"/>
      <c r="DG719" s="184"/>
      <c r="DH719" s="184"/>
      <c r="DI719" s="184"/>
      <c r="DJ719" s="184"/>
      <c r="DK719" s="184"/>
      <c r="DL719" s="184"/>
      <c r="DM719" s="184"/>
      <c r="DN719" s="184"/>
      <c r="DO719" s="184"/>
      <c r="DP719" s="184"/>
      <c r="DQ719" s="184"/>
      <c r="DR719" s="184"/>
      <c r="DS719" s="184"/>
      <c r="DT719" s="184"/>
      <c r="DU719" s="184"/>
      <c r="DV719" s="184"/>
      <c r="DW719" s="184"/>
      <c r="DX719" s="184"/>
      <c r="DY719" s="184"/>
      <c r="DZ719" s="184"/>
      <c r="EA719" s="184"/>
      <c r="EB719" s="184"/>
      <c r="EC719" s="184"/>
    </row>
    <row r="720" spans="1:133" s="128" customFormat="1" ht="15">
      <c r="A720" s="160"/>
      <c r="B720" s="160"/>
      <c r="C720" s="160"/>
      <c r="D720" s="160"/>
      <c r="E720" s="160"/>
      <c r="F720" s="213">
        <f>F718*F717*F716*F719</f>
        <v>5.46</v>
      </c>
      <c r="G720" s="149" t="s">
        <v>538</v>
      </c>
      <c r="H720" s="199"/>
      <c r="I720" s="199"/>
      <c r="J720" s="199"/>
      <c r="K720" s="199"/>
      <c r="L720" s="199"/>
      <c r="M720" s="199"/>
      <c r="N720" s="199"/>
      <c r="O720" s="199"/>
      <c r="P720" s="199"/>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c r="AS720" s="184"/>
      <c r="AT720" s="184"/>
      <c r="AU720" s="184"/>
      <c r="AV720" s="184"/>
      <c r="AW720" s="184"/>
      <c r="AX720" s="184"/>
      <c r="AY720" s="184"/>
      <c r="AZ720" s="184"/>
      <c r="BA720" s="184"/>
      <c r="BB720" s="184"/>
      <c r="BC720" s="184"/>
      <c r="BD720" s="184"/>
      <c r="BE720" s="184"/>
      <c r="BF720" s="184"/>
      <c r="BG720" s="184"/>
      <c r="BH720" s="184"/>
      <c r="BI720" s="184"/>
      <c r="BJ720" s="184"/>
      <c r="BK720" s="184"/>
      <c r="BL720" s="184"/>
      <c r="BM720" s="184"/>
      <c r="BN720" s="184"/>
      <c r="BO720" s="184"/>
      <c r="BP720" s="184"/>
      <c r="BQ720" s="184"/>
      <c r="BR720" s="184"/>
      <c r="BS720" s="184"/>
      <c r="BT720" s="184"/>
      <c r="BU720" s="184"/>
      <c r="BV720" s="184"/>
      <c r="BW720" s="184"/>
      <c r="BX720" s="184"/>
      <c r="BY720" s="184"/>
      <c r="BZ720" s="184"/>
      <c r="CA720" s="184"/>
      <c r="CB720" s="184"/>
      <c r="CC720" s="184"/>
      <c r="CD720" s="184"/>
      <c r="CE720" s="184"/>
      <c r="CF720" s="184"/>
      <c r="CG720" s="184"/>
      <c r="CH720" s="184"/>
      <c r="CI720" s="184"/>
      <c r="CJ720" s="184"/>
      <c r="CK720" s="184"/>
      <c r="CL720" s="184"/>
      <c r="CM720" s="184"/>
      <c r="CN720" s="184"/>
      <c r="CO720" s="184"/>
      <c r="CP720" s="184"/>
      <c r="CQ720" s="184"/>
      <c r="CR720" s="184"/>
      <c r="CS720" s="184"/>
      <c r="CT720" s="184"/>
      <c r="CU720" s="184"/>
      <c r="CV720" s="184"/>
      <c r="CW720" s="184"/>
      <c r="CX720" s="184"/>
      <c r="CY720" s="184"/>
      <c r="CZ720" s="184"/>
      <c r="DA720" s="184"/>
      <c r="DB720" s="184"/>
      <c r="DC720" s="184"/>
      <c r="DD720" s="184"/>
      <c r="DE720" s="184"/>
      <c r="DF720" s="184"/>
      <c r="DG720" s="184"/>
      <c r="DH720" s="184"/>
      <c r="DI720" s="184"/>
      <c r="DJ720" s="184"/>
      <c r="DK720" s="184"/>
      <c r="DL720" s="184"/>
      <c r="DM720" s="184"/>
      <c r="DN720" s="184"/>
      <c r="DO720" s="184"/>
      <c r="DP720" s="184"/>
      <c r="DQ720" s="184"/>
      <c r="DR720" s="184"/>
      <c r="DS720" s="184"/>
      <c r="DT720" s="184"/>
      <c r="DU720" s="184"/>
      <c r="DV720" s="184"/>
      <c r="DW720" s="184"/>
      <c r="DX720" s="184"/>
      <c r="DY720" s="184"/>
      <c r="DZ720" s="184"/>
      <c r="EA720" s="184"/>
      <c r="EB720" s="184"/>
      <c r="EC720" s="184"/>
    </row>
    <row r="721" spans="1:133" s="128" customFormat="1" ht="12.75">
      <c r="A721" s="165"/>
      <c r="B721" s="165"/>
      <c r="C721" s="165"/>
      <c r="D721" s="165"/>
      <c r="E721" s="165"/>
      <c r="F721" s="165"/>
      <c r="G721" s="165"/>
      <c r="H721" s="165"/>
      <c r="I721" s="165"/>
      <c r="J721" s="165"/>
      <c r="K721" s="165"/>
      <c r="L721" s="165"/>
      <c r="M721" s="165"/>
      <c r="N721" s="165"/>
      <c r="O721" s="165"/>
      <c r="P721" s="165"/>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c r="AS721" s="184"/>
      <c r="AT721" s="184"/>
      <c r="AU721" s="184"/>
      <c r="AV721" s="184"/>
      <c r="AW721" s="184"/>
      <c r="AX721" s="184"/>
      <c r="AY721" s="184"/>
      <c r="AZ721" s="184"/>
      <c r="BA721" s="184"/>
      <c r="BB721" s="184"/>
      <c r="BC721" s="184"/>
      <c r="BD721" s="184"/>
      <c r="BE721" s="184"/>
      <c r="BF721" s="184"/>
      <c r="BG721" s="184"/>
      <c r="BH721" s="184"/>
      <c r="BI721" s="184"/>
      <c r="BJ721" s="184"/>
      <c r="BK721" s="184"/>
      <c r="BL721" s="184"/>
      <c r="BM721" s="184"/>
      <c r="BN721" s="184"/>
      <c r="BO721" s="184"/>
      <c r="BP721" s="184"/>
      <c r="BQ721" s="184"/>
      <c r="BR721" s="184"/>
      <c r="BS721" s="184"/>
      <c r="BT721" s="184"/>
      <c r="BU721" s="184"/>
      <c r="BV721" s="184"/>
      <c r="BW721" s="184"/>
      <c r="BX721" s="184"/>
      <c r="BY721" s="184"/>
      <c r="BZ721" s="184"/>
      <c r="CA721" s="184"/>
      <c r="CB721" s="184"/>
      <c r="CC721" s="184"/>
      <c r="CD721" s="184"/>
      <c r="CE721" s="184"/>
      <c r="CF721" s="184"/>
      <c r="CG721" s="184"/>
      <c r="CH721" s="184"/>
      <c r="CI721" s="184"/>
      <c r="CJ721" s="184"/>
      <c r="CK721" s="184"/>
      <c r="CL721" s="184"/>
      <c r="CM721" s="184"/>
      <c r="CN721" s="184"/>
      <c r="CO721" s="184"/>
      <c r="CP721" s="184"/>
      <c r="CQ721" s="184"/>
      <c r="CR721" s="184"/>
      <c r="CS721" s="184"/>
      <c r="CT721" s="184"/>
      <c r="CU721" s="184"/>
      <c r="CV721" s="184"/>
      <c r="CW721" s="184"/>
      <c r="CX721" s="184"/>
      <c r="CY721" s="184"/>
      <c r="CZ721" s="184"/>
      <c r="DA721" s="184"/>
      <c r="DB721" s="184"/>
      <c r="DC721" s="184"/>
      <c r="DD721" s="184"/>
      <c r="DE721" s="184"/>
      <c r="DF721" s="184"/>
      <c r="DG721" s="184"/>
      <c r="DH721" s="184"/>
      <c r="DI721" s="184"/>
      <c r="DJ721" s="184"/>
      <c r="DK721" s="184"/>
      <c r="DL721" s="184"/>
      <c r="DM721" s="184"/>
      <c r="DN721" s="184"/>
      <c r="DO721" s="184"/>
      <c r="DP721" s="184"/>
      <c r="DQ721" s="184"/>
      <c r="DR721" s="184"/>
      <c r="DS721" s="184"/>
      <c r="DT721" s="184"/>
      <c r="DU721" s="184"/>
      <c r="DV721" s="184"/>
      <c r="DW721" s="184"/>
      <c r="DX721" s="184"/>
      <c r="DY721" s="184"/>
      <c r="DZ721" s="184"/>
      <c r="EA721" s="184"/>
      <c r="EB721" s="184"/>
      <c r="EC721" s="184"/>
    </row>
    <row r="722" spans="1:133" s="128" customFormat="1" ht="15">
      <c r="A722" s="160" t="s">
        <v>598</v>
      </c>
      <c r="B722" s="160"/>
      <c r="C722" s="160"/>
      <c r="D722" s="160"/>
      <c r="E722" s="160"/>
      <c r="F722" s="148">
        <v>0.39</v>
      </c>
      <c r="G722" s="149" t="s">
        <v>581</v>
      </c>
      <c r="H722" s="199" t="s">
        <v>596</v>
      </c>
      <c r="I722" s="199"/>
      <c r="J722" s="199"/>
      <c r="K722" s="199"/>
      <c r="L722" s="199"/>
      <c r="M722" s="199"/>
      <c r="N722" s="199"/>
      <c r="O722" s="199"/>
      <c r="P722" s="199"/>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c r="AS722" s="184"/>
      <c r="AT722" s="184"/>
      <c r="AU722" s="184"/>
      <c r="AV722" s="184"/>
      <c r="AW722" s="184"/>
      <c r="AX722" s="184"/>
      <c r="AY722" s="184"/>
      <c r="AZ722" s="184"/>
      <c r="BA722" s="184"/>
      <c r="BB722" s="184"/>
      <c r="BC722" s="184"/>
      <c r="BD722" s="184"/>
      <c r="BE722" s="184"/>
      <c r="BF722" s="184"/>
      <c r="BG722" s="184"/>
      <c r="BH722" s="184"/>
      <c r="BI722" s="184"/>
      <c r="BJ722" s="184"/>
      <c r="BK722" s="184"/>
      <c r="BL722" s="184"/>
      <c r="BM722" s="184"/>
      <c r="BN722" s="184"/>
      <c r="BO722" s="184"/>
      <c r="BP722" s="184"/>
      <c r="BQ722" s="184"/>
      <c r="BR722" s="184"/>
      <c r="BS722" s="184"/>
      <c r="BT722" s="184"/>
      <c r="BU722" s="184"/>
      <c r="BV722" s="184"/>
      <c r="BW722" s="184"/>
      <c r="BX722" s="184"/>
      <c r="BY722" s="184"/>
      <c r="BZ722" s="184"/>
      <c r="CA722" s="184"/>
      <c r="CB722" s="184"/>
      <c r="CC722" s="184"/>
      <c r="CD722" s="184"/>
      <c r="CE722" s="184"/>
      <c r="CF722" s="184"/>
      <c r="CG722" s="184"/>
      <c r="CH722" s="184"/>
      <c r="CI722" s="184"/>
      <c r="CJ722" s="184"/>
      <c r="CK722" s="184"/>
      <c r="CL722" s="184"/>
      <c r="CM722" s="184"/>
      <c r="CN722" s="184"/>
      <c r="CO722" s="184"/>
      <c r="CP722" s="184"/>
      <c r="CQ722" s="184"/>
      <c r="CR722" s="184"/>
      <c r="CS722" s="184"/>
      <c r="CT722" s="184"/>
      <c r="CU722" s="184"/>
      <c r="CV722" s="184"/>
      <c r="CW722" s="184"/>
      <c r="CX722" s="184"/>
      <c r="CY722" s="184"/>
      <c r="CZ722" s="184"/>
      <c r="DA722" s="184"/>
      <c r="DB722" s="184"/>
      <c r="DC722" s="184"/>
      <c r="DD722" s="184"/>
      <c r="DE722" s="184"/>
      <c r="DF722" s="184"/>
      <c r="DG722" s="184"/>
      <c r="DH722" s="184"/>
      <c r="DI722" s="184"/>
      <c r="DJ722" s="184"/>
      <c r="DK722" s="184"/>
      <c r="DL722" s="184"/>
      <c r="DM722" s="184"/>
      <c r="DN722" s="184"/>
      <c r="DO722" s="184"/>
      <c r="DP722" s="184"/>
      <c r="DQ722" s="184"/>
      <c r="DR722" s="184"/>
      <c r="DS722" s="184"/>
      <c r="DT722" s="184"/>
      <c r="DU722" s="184"/>
      <c r="DV722" s="184"/>
      <c r="DW722" s="184"/>
      <c r="DX722" s="184"/>
      <c r="DY722" s="184"/>
      <c r="DZ722" s="184"/>
      <c r="EA722" s="184"/>
      <c r="EB722" s="184"/>
      <c r="EC722" s="184"/>
    </row>
    <row r="723" spans="1:133" s="128" customFormat="1" ht="15">
      <c r="A723" s="160"/>
      <c r="B723" s="160"/>
      <c r="C723" s="160"/>
      <c r="D723" s="160"/>
      <c r="E723" s="160"/>
      <c r="F723" s="148">
        <v>1</v>
      </c>
      <c r="G723" s="149" t="s">
        <v>531</v>
      </c>
      <c r="H723" s="199"/>
      <c r="I723" s="199"/>
      <c r="J723" s="199"/>
      <c r="K723" s="199"/>
      <c r="L723" s="199"/>
      <c r="M723" s="199"/>
      <c r="N723" s="199"/>
      <c r="O723" s="199"/>
      <c r="P723" s="199"/>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c r="AS723" s="184"/>
      <c r="AT723" s="184"/>
      <c r="AU723" s="184"/>
      <c r="AV723" s="184"/>
      <c r="AW723" s="184"/>
      <c r="AX723" s="184"/>
      <c r="AY723" s="184"/>
      <c r="AZ723" s="184"/>
      <c r="BA723" s="184"/>
      <c r="BB723" s="184"/>
      <c r="BC723" s="184"/>
      <c r="BD723" s="184"/>
      <c r="BE723" s="184"/>
      <c r="BF723" s="184"/>
      <c r="BG723" s="184"/>
      <c r="BH723" s="184"/>
      <c r="BI723" s="184"/>
      <c r="BJ723" s="184"/>
      <c r="BK723" s="184"/>
      <c r="BL723" s="184"/>
      <c r="BM723" s="184"/>
      <c r="BN723" s="184"/>
      <c r="BO723" s="184"/>
      <c r="BP723" s="184"/>
      <c r="BQ723" s="184"/>
      <c r="BR723" s="184"/>
      <c r="BS723" s="184"/>
      <c r="BT723" s="184"/>
      <c r="BU723" s="184"/>
      <c r="BV723" s="184"/>
      <c r="BW723" s="184"/>
      <c r="BX723" s="184"/>
      <c r="BY723" s="184"/>
      <c r="BZ723" s="184"/>
      <c r="CA723" s="184"/>
      <c r="CB723" s="184"/>
      <c r="CC723" s="184"/>
      <c r="CD723" s="184"/>
      <c r="CE723" s="184"/>
      <c r="CF723" s="184"/>
      <c r="CG723" s="184"/>
      <c r="CH723" s="184"/>
      <c r="CI723" s="184"/>
      <c r="CJ723" s="184"/>
      <c r="CK723" s="184"/>
      <c r="CL723" s="184"/>
      <c r="CM723" s="184"/>
      <c r="CN723" s="184"/>
      <c r="CO723" s="184"/>
      <c r="CP723" s="184"/>
      <c r="CQ723" s="184"/>
      <c r="CR723" s="184"/>
      <c r="CS723" s="184"/>
      <c r="CT723" s="184"/>
      <c r="CU723" s="184"/>
      <c r="CV723" s="184"/>
      <c r="CW723" s="184"/>
      <c r="CX723" s="184"/>
      <c r="CY723" s="184"/>
      <c r="CZ723" s="184"/>
      <c r="DA723" s="184"/>
      <c r="DB723" s="184"/>
      <c r="DC723" s="184"/>
      <c r="DD723" s="184"/>
      <c r="DE723" s="184"/>
      <c r="DF723" s="184"/>
      <c r="DG723" s="184"/>
      <c r="DH723" s="184"/>
      <c r="DI723" s="184"/>
      <c r="DJ723" s="184"/>
      <c r="DK723" s="184"/>
      <c r="DL723" s="184"/>
      <c r="DM723" s="184"/>
      <c r="DN723" s="184"/>
      <c r="DO723" s="184"/>
      <c r="DP723" s="184"/>
      <c r="DQ723" s="184"/>
      <c r="DR723" s="184"/>
      <c r="DS723" s="184"/>
      <c r="DT723" s="184"/>
      <c r="DU723" s="184"/>
      <c r="DV723" s="184"/>
      <c r="DW723" s="184"/>
      <c r="DX723" s="184"/>
      <c r="DY723" s="184"/>
      <c r="DZ723" s="184"/>
      <c r="EA723" s="184"/>
      <c r="EB723" s="184"/>
      <c r="EC723" s="184"/>
    </row>
    <row r="724" spans="1:133" s="128" customFormat="1" ht="15">
      <c r="A724" s="160"/>
      <c r="B724" s="160"/>
      <c r="C724" s="160"/>
      <c r="D724" s="160"/>
      <c r="E724" s="160"/>
      <c r="F724" s="148">
        <v>7</v>
      </c>
      <c r="G724" s="149" t="s">
        <v>533</v>
      </c>
      <c r="H724" s="199"/>
      <c r="I724" s="199"/>
      <c r="J724" s="199"/>
      <c r="K724" s="199"/>
      <c r="L724" s="199"/>
      <c r="M724" s="199"/>
      <c r="N724" s="199"/>
      <c r="O724" s="199"/>
      <c r="P724" s="199"/>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c r="AS724" s="184"/>
      <c r="AT724" s="184"/>
      <c r="AU724" s="184"/>
      <c r="AV724" s="184"/>
      <c r="AW724" s="184"/>
      <c r="AX724" s="184"/>
      <c r="AY724" s="184"/>
      <c r="AZ724" s="184"/>
      <c r="BA724" s="184"/>
      <c r="BB724" s="184"/>
      <c r="BC724" s="184"/>
      <c r="BD724" s="184"/>
      <c r="BE724" s="184"/>
      <c r="BF724" s="184"/>
      <c r="BG724" s="184"/>
      <c r="BH724" s="184"/>
      <c r="BI724" s="184"/>
      <c r="BJ724" s="184"/>
      <c r="BK724" s="184"/>
      <c r="BL724" s="184"/>
      <c r="BM724" s="184"/>
      <c r="BN724" s="184"/>
      <c r="BO724" s="184"/>
      <c r="BP724" s="184"/>
      <c r="BQ724" s="184"/>
      <c r="BR724" s="184"/>
      <c r="BS724" s="184"/>
      <c r="BT724" s="184"/>
      <c r="BU724" s="184"/>
      <c r="BV724" s="184"/>
      <c r="BW724" s="184"/>
      <c r="BX724" s="184"/>
      <c r="BY724" s="184"/>
      <c r="BZ724" s="184"/>
      <c r="CA724" s="184"/>
      <c r="CB724" s="184"/>
      <c r="CC724" s="184"/>
      <c r="CD724" s="184"/>
      <c r="CE724" s="184"/>
      <c r="CF724" s="184"/>
      <c r="CG724" s="184"/>
      <c r="CH724" s="184"/>
      <c r="CI724" s="184"/>
      <c r="CJ724" s="184"/>
      <c r="CK724" s="184"/>
      <c r="CL724" s="184"/>
      <c r="CM724" s="184"/>
      <c r="CN724" s="184"/>
      <c r="CO724" s="184"/>
      <c r="CP724" s="184"/>
      <c r="CQ724" s="184"/>
      <c r="CR724" s="184"/>
      <c r="CS724" s="184"/>
      <c r="CT724" s="184"/>
      <c r="CU724" s="184"/>
      <c r="CV724" s="184"/>
      <c r="CW724" s="184"/>
      <c r="CX724" s="184"/>
      <c r="CY724" s="184"/>
      <c r="CZ724" s="184"/>
      <c r="DA724" s="184"/>
      <c r="DB724" s="184"/>
      <c r="DC724" s="184"/>
      <c r="DD724" s="184"/>
      <c r="DE724" s="184"/>
      <c r="DF724" s="184"/>
      <c r="DG724" s="184"/>
      <c r="DH724" s="184"/>
      <c r="DI724" s="184"/>
      <c r="DJ724" s="184"/>
      <c r="DK724" s="184"/>
      <c r="DL724" s="184"/>
      <c r="DM724" s="184"/>
      <c r="DN724" s="184"/>
      <c r="DO724" s="184"/>
      <c r="DP724" s="184"/>
      <c r="DQ724" s="184"/>
      <c r="DR724" s="184"/>
      <c r="DS724" s="184"/>
      <c r="DT724" s="184"/>
      <c r="DU724" s="184"/>
      <c r="DV724" s="184"/>
      <c r="DW724" s="184"/>
      <c r="DX724" s="184"/>
      <c r="DY724" s="184"/>
      <c r="DZ724" s="184"/>
      <c r="EA724" s="184"/>
      <c r="EB724" s="184"/>
      <c r="EC724" s="184"/>
    </row>
    <row r="725" spans="1:133" s="128" customFormat="1" ht="15">
      <c r="A725" s="160"/>
      <c r="B725" s="160"/>
      <c r="C725" s="160"/>
      <c r="D725" s="160"/>
      <c r="E725" s="160"/>
      <c r="F725" s="148">
        <v>2</v>
      </c>
      <c r="G725" s="149" t="s">
        <v>525</v>
      </c>
      <c r="H725" s="199"/>
      <c r="I725" s="199"/>
      <c r="J725" s="199"/>
      <c r="K725" s="199"/>
      <c r="L725" s="199"/>
      <c r="M725" s="199"/>
      <c r="N725" s="199"/>
      <c r="O725" s="199"/>
      <c r="P725" s="199"/>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c r="AS725" s="184"/>
      <c r="AT725" s="184"/>
      <c r="AU725" s="184"/>
      <c r="AV725" s="184"/>
      <c r="AW725" s="184"/>
      <c r="AX725" s="184"/>
      <c r="AY725" s="184"/>
      <c r="AZ725" s="184"/>
      <c r="BA725" s="184"/>
      <c r="BB725" s="184"/>
      <c r="BC725" s="184"/>
      <c r="BD725" s="184"/>
      <c r="BE725" s="184"/>
      <c r="BF725" s="184"/>
      <c r="BG725" s="184"/>
      <c r="BH725" s="184"/>
      <c r="BI725" s="184"/>
      <c r="BJ725" s="184"/>
      <c r="BK725" s="184"/>
      <c r="BL725" s="184"/>
      <c r="BM725" s="184"/>
      <c r="BN725" s="184"/>
      <c r="BO725" s="184"/>
      <c r="BP725" s="184"/>
      <c r="BQ725" s="184"/>
      <c r="BR725" s="184"/>
      <c r="BS725" s="184"/>
      <c r="BT725" s="184"/>
      <c r="BU725" s="184"/>
      <c r="BV725" s="184"/>
      <c r="BW725" s="184"/>
      <c r="BX725" s="184"/>
      <c r="BY725" s="184"/>
      <c r="BZ725" s="184"/>
      <c r="CA725" s="184"/>
      <c r="CB725" s="184"/>
      <c r="CC725" s="184"/>
      <c r="CD725" s="184"/>
      <c r="CE725" s="184"/>
      <c r="CF725" s="184"/>
      <c r="CG725" s="184"/>
      <c r="CH725" s="184"/>
      <c r="CI725" s="184"/>
      <c r="CJ725" s="184"/>
      <c r="CK725" s="184"/>
      <c r="CL725" s="184"/>
      <c r="CM725" s="184"/>
      <c r="CN725" s="184"/>
      <c r="CO725" s="184"/>
      <c r="CP725" s="184"/>
      <c r="CQ725" s="184"/>
      <c r="CR725" s="184"/>
      <c r="CS725" s="184"/>
      <c r="CT725" s="184"/>
      <c r="CU725" s="184"/>
      <c r="CV725" s="184"/>
      <c r="CW725" s="184"/>
      <c r="CX725" s="184"/>
      <c r="CY725" s="184"/>
      <c r="CZ725" s="184"/>
      <c r="DA725" s="184"/>
      <c r="DB725" s="184"/>
      <c r="DC725" s="184"/>
      <c r="DD725" s="184"/>
      <c r="DE725" s="184"/>
      <c r="DF725" s="184"/>
      <c r="DG725" s="184"/>
      <c r="DH725" s="184"/>
      <c r="DI725" s="184"/>
      <c r="DJ725" s="184"/>
      <c r="DK725" s="184"/>
      <c r="DL725" s="184"/>
      <c r="DM725" s="184"/>
      <c r="DN725" s="184"/>
      <c r="DO725" s="184"/>
      <c r="DP725" s="184"/>
      <c r="DQ725" s="184"/>
      <c r="DR725" s="184"/>
      <c r="DS725" s="184"/>
      <c r="DT725" s="184"/>
      <c r="DU725" s="184"/>
      <c r="DV725" s="184"/>
      <c r="DW725" s="184"/>
      <c r="DX725" s="184"/>
      <c r="DY725" s="184"/>
      <c r="DZ725" s="184"/>
      <c r="EA725" s="184"/>
      <c r="EB725" s="184"/>
      <c r="EC725" s="184"/>
    </row>
    <row r="726" spans="1:133" s="128" customFormat="1" ht="15">
      <c r="A726" s="160"/>
      <c r="B726" s="160"/>
      <c r="C726" s="160"/>
      <c r="D726" s="160"/>
      <c r="E726" s="160"/>
      <c r="F726" s="213">
        <f>F724*F723*F722</f>
        <v>2.73</v>
      </c>
      <c r="G726" s="149" t="s">
        <v>538</v>
      </c>
      <c r="H726" s="199"/>
      <c r="I726" s="199"/>
      <c r="J726" s="199"/>
      <c r="K726" s="199"/>
      <c r="L726" s="199"/>
      <c r="M726" s="199"/>
      <c r="N726" s="199"/>
      <c r="O726" s="199"/>
      <c r="P726" s="199"/>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c r="AS726" s="184"/>
      <c r="AT726" s="184"/>
      <c r="AU726" s="184"/>
      <c r="AV726" s="184"/>
      <c r="AW726" s="184"/>
      <c r="AX726" s="184"/>
      <c r="AY726" s="184"/>
      <c r="AZ726" s="184"/>
      <c r="BA726" s="184"/>
      <c r="BB726" s="184"/>
      <c r="BC726" s="184"/>
      <c r="BD726" s="184"/>
      <c r="BE726" s="184"/>
      <c r="BF726" s="184"/>
      <c r="BG726" s="184"/>
      <c r="BH726" s="184"/>
      <c r="BI726" s="184"/>
      <c r="BJ726" s="184"/>
      <c r="BK726" s="184"/>
      <c r="BL726" s="184"/>
      <c r="BM726" s="184"/>
      <c r="BN726" s="184"/>
      <c r="BO726" s="184"/>
      <c r="BP726" s="184"/>
      <c r="BQ726" s="184"/>
      <c r="BR726" s="184"/>
      <c r="BS726" s="184"/>
      <c r="BT726" s="184"/>
      <c r="BU726" s="184"/>
      <c r="BV726" s="184"/>
      <c r="BW726" s="184"/>
      <c r="BX726" s="184"/>
      <c r="BY726" s="184"/>
      <c r="BZ726" s="184"/>
      <c r="CA726" s="184"/>
      <c r="CB726" s="184"/>
      <c r="CC726" s="184"/>
      <c r="CD726" s="184"/>
      <c r="CE726" s="184"/>
      <c r="CF726" s="184"/>
      <c r="CG726" s="184"/>
      <c r="CH726" s="184"/>
      <c r="CI726" s="184"/>
      <c r="CJ726" s="184"/>
      <c r="CK726" s="184"/>
      <c r="CL726" s="184"/>
      <c r="CM726" s="184"/>
      <c r="CN726" s="184"/>
      <c r="CO726" s="184"/>
      <c r="CP726" s="184"/>
      <c r="CQ726" s="184"/>
      <c r="CR726" s="184"/>
      <c r="CS726" s="184"/>
      <c r="CT726" s="184"/>
      <c r="CU726" s="184"/>
      <c r="CV726" s="184"/>
      <c r="CW726" s="184"/>
      <c r="CX726" s="184"/>
      <c r="CY726" s="184"/>
      <c r="CZ726" s="184"/>
      <c r="DA726" s="184"/>
      <c r="DB726" s="184"/>
      <c r="DC726" s="184"/>
      <c r="DD726" s="184"/>
      <c r="DE726" s="184"/>
      <c r="DF726" s="184"/>
      <c r="DG726" s="184"/>
      <c r="DH726" s="184"/>
      <c r="DI726" s="184"/>
      <c r="DJ726" s="184"/>
      <c r="DK726" s="184"/>
      <c r="DL726" s="184"/>
      <c r="DM726" s="184"/>
      <c r="DN726" s="184"/>
      <c r="DO726" s="184"/>
      <c r="DP726" s="184"/>
      <c r="DQ726" s="184"/>
      <c r="DR726" s="184"/>
      <c r="DS726" s="184"/>
      <c r="DT726" s="184"/>
      <c r="DU726" s="184"/>
      <c r="DV726" s="184"/>
      <c r="DW726" s="184"/>
      <c r="DX726" s="184"/>
      <c r="DY726" s="184"/>
      <c r="DZ726" s="184"/>
      <c r="EA726" s="184"/>
      <c r="EB726" s="184"/>
      <c r="EC726" s="184"/>
    </row>
    <row r="727" spans="1:133" s="128" customFormat="1" ht="15">
      <c r="A727" s="160"/>
      <c r="B727" s="160"/>
      <c r="C727" s="160"/>
      <c r="D727" s="160"/>
      <c r="E727" s="160"/>
      <c r="F727" s="148"/>
      <c r="G727" s="149"/>
      <c r="H727" s="199"/>
      <c r="I727" s="199"/>
      <c r="J727" s="199"/>
      <c r="K727" s="199"/>
      <c r="L727" s="199"/>
      <c r="M727" s="199"/>
      <c r="N727" s="199"/>
      <c r="O727" s="199"/>
      <c r="P727" s="199"/>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c r="AS727" s="184"/>
      <c r="AT727" s="184"/>
      <c r="AU727" s="184"/>
      <c r="AV727" s="184"/>
      <c r="AW727" s="184"/>
      <c r="AX727" s="184"/>
      <c r="AY727" s="184"/>
      <c r="AZ727" s="184"/>
      <c r="BA727" s="184"/>
      <c r="BB727" s="184"/>
      <c r="BC727" s="184"/>
      <c r="BD727" s="184"/>
      <c r="BE727" s="184"/>
      <c r="BF727" s="184"/>
      <c r="BG727" s="184"/>
      <c r="BH727" s="184"/>
      <c r="BI727" s="184"/>
      <c r="BJ727" s="184"/>
      <c r="BK727" s="184"/>
      <c r="BL727" s="184"/>
      <c r="BM727" s="184"/>
      <c r="BN727" s="184"/>
      <c r="BO727" s="184"/>
      <c r="BP727" s="184"/>
      <c r="BQ727" s="184"/>
      <c r="BR727" s="184"/>
      <c r="BS727" s="184"/>
      <c r="BT727" s="184"/>
      <c r="BU727" s="184"/>
      <c r="BV727" s="184"/>
      <c r="BW727" s="184"/>
      <c r="BX727" s="184"/>
      <c r="BY727" s="184"/>
      <c r="BZ727" s="184"/>
      <c r="CA727" s="184"/>
      <c r="CB727" s="184"/>
      <c r="CC727" s="184"/>
      <c r="CD727" s="184"/>
      <c r="CE727" s="184"/>
      <c r="CF727" s="184"/>
      <c r="CG727" s="184"/>
      <c r="CH727" s="184"/>
      <c r="CI727" s="184"/>
      <c r="CJ727" s="184"/>
      <c r="CK727" s="184"/>
      <c r="CL727" s="184"/>
      <c r="CM727" s="184"/>
      <c r="CN727" s="184"/>
      <c r="CO727" s="184"/>
      <c r="CP727" s="184"/>
      <c r="CQ727" s="184"/>
      <c r="CR727" s="184"/>
      <c r="CS727" s="184"/>
      <c r="CT727" s="184"/>
      <c r="CU727" s="184"/>
      <c r="CV727" s="184"/>
      <c r="CW727" s="184"/>
      <c r="CX727" s="184"/>
      <c r="CY727" s="184"/>
      <c r="CZ727" s="184"/>
      <c r="DA727" s="184"/>
      <c r="DB727" s="184"/>
      <c r="DC727" s="184"/>
      <c r="DD727" s="184"/>
      <c r="DE727" s="184"/>
      <c r="DF727" s="184"/>
      <c r="DG727" s="184"/>
      <c r="DH727" s="184"/>
      <c r="DI727" s="184"/>
      <c r="DJ727" s="184"/>
      <c r="DK727" s="184"/>
      <c r="DL727" s="184"/>
      <c r="DM727" s="184"/>
      <c r="DN727" s="184"/>
      <c r="DO727" s="184"/>
      <c r="DP727" s="184"/>
      <c r="DQ727" s="184"/>
      <c r="DR727" s="184"/>
      <c r="DS727" s="184"/>
      <c r="DT727" s="184"/>
      <c r="DU727" s="184"/>
      <c r="DV727" s="184"/>
      <c r="DW727" s="184"/>
      <c r="DX727" s="184"/>
      <c r="DY727" s="184"/>
      <c r="DZ727" s="184"/>
      <c r="EA727" s="184"/>
      <c r="EB727" s="184"/>
      <c r="EC727" s="184"/>
    </row>
    <row r="728" spans="1:133" s="128" customFormat="1" ht="15">
      <c r="A728" s="160"/>
      <c r="B728" s="160"/>
      <c r="C728" s="160"/>
      <c r="D728" s="160"/>
      <c r="E728" s="160"/>
      <c r="F728" s="148"/>
      <c r="G728" s="149"/>
      <c r="H728" s="199"/>
      <c r="I728" s="199"/>
      <c r="J728" s="199"/>
      <c r="K728" s="199"/>
      <c r="L728" s="199"/>
      <c r="M728" s="199"/>
      <c r="N728" s="199"/>
      <c r="O728" s="199"/>
      <c r="P728" s="199"/>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c r="AS728" s="184"/>
      <c r="AT728" s="184"/>
      <c r="AU728" s="184"/>
      <c r="AV728" s="184"/>
      <c r="AW728" s="184"/>
      <c r="AX728" s="184"/>
      <c r="AY728" s="184"/>
      <c r="AZ728" s="184"/>
      <c r="BA728" s="184"/>
      <c r="BB728" s="184"/>
      <c r="BC728" s="184"/>
      <c r="BD728" s="184"/>
      <c r="BE728" s="184"/>
      <c r="BF728" s="184"/>
      <c r="BG728" s="184"/>
      <c r="BH728" s="184"/>
      <c r="BI728" s="184"/>
      <c r="BJ728" s="184"/>
      <c r="BK728" s="184"/>
      <c r="BL728" s="184"/>
      <c r="BM728" s="184"/>
      <c r="BN728" s="184"/>
      <c r="BO728" s="184"/>
      <c r="BP728" s="184"/>
      <c r="BQ728" s="184"/>
      <c r="BR728" s="184"/>
      <c r="BS728" s="184"/>
      <c r="BT728" s="184"/>
      <c r="BU728" s="184"/>
      <c r="BV728" s="184"/>
      <c r="BW728" s="184"/>
      <c r="BX728" s="184"/>
      <c r="BY728" s="184"/>
      <c r="BZ728" s="184"/>
      <c r="CA728" s="184"/>
      <c r="CB728" s="184"/>
      <c r="CC728" s="184"/>
      <c r="CD728" s="184"/>
      <c r="CE728" s="184"/>
      <c r="CF728" s="184"/>
      <c r="CG728" s="184"/>
      <c r="CH728" s="184"/>
      <c r="CI728" s="184"/>
      <c r="CJ728" s="184"/>
      <c r="CK728" s="184"/>
      <c r="CL728" s="184"/>
      <c r="CM728" s="184"/>
      <c r="CN728" s="184"/>
      <c r="CO728" s="184"/>
      <c r="CP728" s="184"/>
      <c r="CQ728" s="184"/>
      <c r="CR728" s="184"/>
      <c r="CS728" s="184"/>
      <c r="CT728" s="184"/>
      <c r="CU728" s="184"/>
      <c r="CV728" s="184"/>
      <c r="CW728" s="184"/>
      <c r="CX728" s="184"/>
      <c r="CY728" s="184"/>
      <c r="CZ728" s="184"/>
      <c r="DA728" s="184"/>
      <c r="DB728" s="184"/>
      <c r="DC728" s="184"/>
      <c r="DD728" s="184"/>
      <c r="DE728" s="184"/>
      <c r="DF728" s="184"/>
      <c r="DG728" s="184"/>
      <c r="DH728" s="184"/>
      <c r="DI728" s="184"/>
      <c r="DJ728" s="184"/>
      <c r="DK728" s="184"/>
      <c r="DL728" s="184"/>
      <c r="DM728" s="184"/>
      <c r="DN728" s="184"/>
      <c r="DO728" s="184"/>
      <c r="DP728" s="184"/>
      <c r="DQ728" s="184"/>
      <c r="DR728" s="184"/>
      <c r="DS728" s="184"/>
      <c r="DT728" s="184"/>
      <c r="DU728" s="184"/>
      <c r="DV728" s="184"/>
      <c r="DW728" s="184"/>
      <c r="DX728" s="184"/>
      <c r="DY728" s="184"/>
      <c r="DZ728" s="184"/>
      <c r="EA728" s="184"/>
      <c r="EB728" s="184"/>
      <c r="EC728" s="184"/>
    </row>
    <row r="729" spans="1:133" s="128" customFormat="1" ht="15">
      <c r="A729" s="160" t="s">
        <v>597</v>
      </c>
      <c r="B729" s="160"/>
      <c r="C729" s="160"/>
      <c r="D729" s="160"/>
      <c r="E729" s="160"/>
      <c r="F729" s="148"/>
      <c r="G729" s="149"/>
      <c r="H729" s="199"/>
      <c r="I729" s="199"/>
      <c r="J729" s="199"/>
      <c r="K729" s="199"/>
      <c r="L729" s="199"/>
      <c r="M729" s="199"/>
      <c r="N729" s="199"/>
      <c r="O729" s="199"/>
      <c r="P729" s="199"/>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c r="AS729" s="184"/>
      <c r="AT729" s="184"/>
      <c r="AU729" s="184"/>
      <c r="AV729" s="184"/>
      <c r="AW729" s="184"/>
      <c r="AX729" s="184"/>
      <c r="AY729" s="184"/>
      <c r="AZ729" s="184"/>
      <c r="BA729" s="184"/>
      <c r="BB729" s="184"/>
      <c r="BC729" s="184"/>
      <c r="BD729" s="184"/>
      <c r="BE729" s="184"/>
      <c r="BF729" s="184"/>
      <c r="BG729" s="184"/>
      <c r="BH729" s="184"/>
      <c r="BI729" s="184"/>
      <c r="BJ729" s="184"/>
      <c r="BK729" s="184"/>
      <c r="BL729" s="184"/>
      <c r="BM729" s="184"/>
      <c r="BN729" s="184"/>
      <c r="BO729" s="184"/>
      <c r="BP729" s="184"/>
      <c r="BQ729" s="184"/>
      <c r="BR729" s="184"/>
      <c r="BS729" s="184"/>
      <c r="BT729" s="184"/>
      <c r="BU729" s="184"/>
      <c r="BV729" s="184"/>
      <c r="BW729" s="184"/>
      <c r="BX729" s="184"/>
      <c r="BY729" s="184"/>
      <c r="BZ729" s="184"/>
      <c r="CA729" s="184"/>
      <c r="CB729" s="184"/>
      <c r="CC729" s="184"/>
      <c r="CD729" s="184"/>
      <c r="CE729" s="184"/>
      <c r="CF729" s="184"/>
      <c r="CG729" s="184"/>
      <c r="CH729" s="184"/>
      <c r="CI729" s="184"/>
      <c r="CJ729" s="184"/>
      <c r="CK729" s="184"/>
      <c r="CL729" s="184"/>
      <c r="CM729" s="184"/>
      <c r="CN729" s="184"/>
      <c r="CO729" s="184"/>
      <c r="CP729" s="184"/>
      <c r="CQ729" s="184"/>
      <c r="CR729" s="184"/>
      <c r="CS729" s="184"/>
      <c r="CT729" s="184"/>
      <c r="CU729" s="184"/>
      <c r="CV729" s="184"/>
      <c r="CW729" s="184"/>
      <c r="CX729" s="184"/>
      <c r="CY729" s="184"/>
      <c r="CZ729" s="184"/>
      <c r="DA729" s="184"/>
      <c r="DB729" s="184"/>
      <c r="DC729" s="184"/>
      <c r="DD729" s="184"/>
      <c r="DE729" s="184"/>
      <c r="DF729" s="184"/>
      <c r="DG729" s="184"/>
      <c r="DH729" s="184"/>
      <c r="DI729" s="184"/>
      <c r="DJ729" s="184"/>
      <c r="DK729" s="184"/>
      <c r="DL729" s="184"/>
      <c r="DM729" s="184"/>
      <c r="DN729" s="184"/>
      <c r="DO729" s="184"/>
      <c r="DP729" s="184"/>
      <c r="DQ729" s="184"/>
      <c r="DR729" s="184"/>
      <c r="DS729" s="184"/>
      <c r="DT729" s="184"/>
      <c r="DU729" s="184"/>
      <c r="DV729" s="184"/>
      <c r="DW729" s="184"/>
      <c r="DX729" s="184"/>
      <c r="DY729" s="184"/>
      <c r="DZ729" s="184"/>
      <c r="EA729" s="184"/>
      <c r="EB729" s="184"/>
      <c r="EC729" s="184"/>
    </row>
    <row r="730" spans="1:133" s="128" customFormat="1" ht="15">
      <c r="A730" s="160" t="s">
        <v>591</v>
      </c>
      <c r="B730" s="160"/>
      <c r="C730" s="160"/>
      <c r="D730" s="160"/>
      <c r="E730" s="160"/>
      <c r="F730" s="148">
        <f>F720+F726</f>
        <v>8.19</v>
      </c>
      <c r="G730" s="149" t="s">
        <v>538</v>
      </c>
      <c r="H730" s="199"/>
      <c r="I730" s="199"/>
      <c r="J730" s="199"/>
      <c r="K730" s="199"/>
      <c r="L730" s="199"/>
      <c r="M730" s="199"/>
      <c r="N730" s="199"/>
      <c r="O730" s="199"/>
      <c r="P730" s="199"/>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c r="AS730" s="184"/>
      <c r="AT730" s="184"/>
      <c r="AU730" s="184"/>
      <c r="AV730" s="184"/>
      <c r="AW730" s="184"/>
      <c r="AX730" s="184"/>
      <c r="AY730" s="184"/>
      <c r="AZ730" s="184"/>
      <c r="BA730" s="184"/>
      <c r="BB730" s="184"/>
      <c r="BC730" s="184"/>
      <c r="BD730" s="184"/>
      <c r="BE730" s="184"/>
      <c r="BF730" s="184"/>
      <c r="BG730" s="184"/>
      <c r="BH730" s="184"/>
      <c r="BI730" s="184"/>
      <c r="BJ730" s="184"/>
      <c r="BK730" s="184"/>
      <c r="BL730" s="184"/>
      <c r="BM730" s="184"/>
      <c r="BN730" s="184"/>
      <c r="BO730" s="184"/>
      <c r="BP730" s="184"/>
      <c r="BQ730" s="184"/>
      <c r="BR730" s="184"/>
      <c r="BS730" s="184"/>
      <c r="BT730" s="184"/>
      <c r="BU730" s="184"/>
      <c r="BV730" s="184"/>
      <c r="BW730" s="184"/>
      <c r="BX730" s="184"/>
      <c r="BY730" s="184"/>
      <c r="BZ730" s="184"/>
      <c r="CA730" s="184"/>
      <c r="CB730" s="184"/>
      <c r="CC730" s="184"/>
      <c r="CD730" s="184"/>
      <c r="CE730" s="184"/>
      <c r="CF730" s="184"/>
      <c r="CG730" s="184"/>
      <c r="CH730" s="184"/>
      <c r="CI730" s="184"/>
      <c r="CJ730" s="184"/>
      <c r="CK730" s="184"/>
      <c r="CL730" s="184"/>
      <c r="CM730" s="184"/>
      <c r="CN730" s="184"/>
      <c r="CO730" s="184"/>
      <c r="CP730" s="184"/>
      <c r="CQ730" s="184"/>
      <c r="CR730" s="184"/>
      <c r="CS730" s="184"/>
      <c r="CT730" s="184"/>
      <c r="CU730" s="184"/>
      <c r="CV730" s="184"/>
      <c r="CW730" s="184"/>
      <c r="CX730" s="184"/>
      <c r="CY730" s="184"/>
      <c r="CZ730" s="184"/>
      <c r="DA730" s="184"/>
      <c r="DB730" s="184"/>
      <c r="DC730" s="184"/>
      <c r="DD730" s="184"/>
      <c r="DE730" s="184"/>
      <c r="DF730" s="184"/>
      <c r="DG730" s="184"/>
      <c r="DH730" s="184"/>
      <c r="DI730" s="184"/>
      <c r="DJ730" s="184"/>
      <c r="DK730" s="184"/>
      <c r="DL730" s="184"/>
      <c r="DM730" s="184"/>
      <c r="DN730" s="184"/>
      <c r="DO730" s="184"/>
      <c r="DP730" s="184"/>
      <c r="DQ730" s="184"/>
      <c r="DR730" s="184"/>
      <c r="DS730" s="184"/>
      <c r="DT730" s="184"/>
      <c r="DU730" s="184"/>
      <c r="DV730" s="184"/>
      <c r="DW730" s="184"/>
      <c r="DX730" s="184"/>
      <c r="DY730" s="184"/>
      <c r="DZ730" s="184"/>
      <c r="EA730" s="184"/>
      <c r="EB730" s="184"/>
      <c r="EC730" s="184"/>
    </row>
    <row r="731" spans="1:133" s="128" customFormat="1" ht="15">
      <c r="A731" s="160" t="s">
        <v>536</v>
      </c>
      <c r="B731" s="160"/>
      <c r="C731" s="160"/>
      <c r="D731" s="160"/>
      <c r="E731" s="160"/>
      <c r="F731" s="148">
        <v>1.05</v>
      </c>
      <c r="G731" s="149"/>
      <c r="H731" s="199"/>
      <c r="I731" s="199"/>
      <c r="J731" s="199"/>
      <c r="K731" s="199"/>
      <c r="L731" s="199"/>
      <c r="M731" s="199"/>
      <c r="N731" s="199"/>
      <c r="O731" s="199"/>
      <c r="P731" s="199"/>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c r="AS731" s="184"/>
      <c r="AT731" s="184"/>
      <c r="AU731" s="184"/>
      <c r="AV731" s="184"/>
      <c r="AW731" s="184"/>
      <c r="AX731" s="184"/>
      <c r="AY731" s="184"/>
      <c r="AZ731" s="184"/>
      <c r="BA731" s="184"/>
      <c r="BB731" s="184"/>
      <c r="BC731" s="184"/>
      <c r="BD731" s="184"/>
      <c r="BE731" s="184"/>
      <c r="BF731" s="184"/>
      <c r="BG731" s="184"/>
      <c r="BH731" s="184"/>
      <c r="BI731" s="184"/>
      <c r="BJ731" s="184"/>
      <c r="BK731" s="184"/>
      <c r="BL731" s="184"/>
      <c r="BM731" s="184"/>
      <c r="BN731" s="184"/>
      <c r="BO731" s="184"/>
      <c r="BP731" s="184"/>
      <c r="BQ731" s="184"/>
      <c r="BR731" s="184"/>
      <c r="BS731" s="184"/>
      <c r="BT731" s="184"/>
      <c r="BU731" s="184"/>
      <c r="BV731" s="184"/>
      <c r="BW731" s="184"/>
      <c r="BX731" s="184"/>
      <c r="BY731" s="184"/>
      <c r="BZ731" s="184"/>
      <c r="CA731" s="184"/>
      <c r="CB731" s="184"/>
      <c r="CC731" s="184"/>
      <c r="CD731" s="184"/>
      <c r="CE731" s="184"/>
      <c r="CF731" s="184"/>
      <c r="CG731" s="184"/>
      <c r="CH731" s="184"/>
      <c r="CI731" s="184"/>
      <c r="CJ731" s="184"/>
      <c r="CK731" s="184"/>
      <c r="CL731" s="184"/>
      <c r="CM731" s="184"/>
      <c r="CN731" s="184"/>
      <c r="CO731" s="184"/>
      <c r="CP731" s="184"/>
      <c r="CQ731" s="184"/>
      <c r="CR731" s="184"/>
      <c r="CS731" s="184"/>
      <c r="CT731" s="184"/>
      <c r="CU731" s="184"/>
      <c r="CV731" s="184"/>
      <c r="CW731" s="184"/>
      <c r="CX731" s="184"/>
      <c r="CY731" s="184"/>
      <c r="CZ731" s="184"/>
      <c r="DA731" s="184"/>
      <c r="DB731" s="184"/>
      <c r="DC731" s="184"/>
      <c r="DD731" s="184"/>
      <c r="DE731" s="184"/>
      <c r="DF731" s="184"/>
      <c r="DG731" s="184"/>
      <c r="DH731" s="184"/>
      <c r="DI731" s="184"/>
      <c r="DJ731" s="184"/>
      <c r="DK731" s="184"/>
      <c r="DL731" s="184"/>
      <c r="DM731" s="184"/>
      <c r="DN731" s="184"/>
      <c r="DO731" s="184"/>
      <c r="DP731" s="184"/>
      <c r="DQ731" s="184"/>
      <c r="DR731" s="184"/>
      <c r="DS731" s="184"/>
      <c r="DT731" s="184"/>
      <c r="DU731" s="184"/>
      <c r="DV731" s="184"/>
      <c r="DW731" s="184"/>
      <c r="DX731" s="184"/>
      <c r="DY731" s="184"/>
      <c r="DZ731" s="184"/>
      <c r="EA731" s="184"/>
      <c r="EB731" s="184"/>
      <c r="EC731" s="184"/>
    </row>
    <row r="732" spans="1:133" s="128" customFormat="1" ht="15">
      <c r="A732" s="209"/>
      <c r="B732" s="209"/>
      <c r="C732" s="209"/>
      <c r="D732" s="209"/>
      <c r="E732" s="209"/>
      <c r="F732" s="213">
        <f>F731*F730</f>
        <v>8.5995</v>
      </c>
      <c r="G732" s="208" t="s">
        <v>538</v>
      </c>
      <c r="H732" s="199"/>
      <c r="I732" s="199"/>
      <c r="J732" s="199"/>
      <c r="K732" s="199"/>
      <c r="L732" s="199"/>
      <c r="M732" s="199"/>
      <c r="N732" s="199"/>
      <c r="O732" s="199"/>
      <c r="P732" s="199"/>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c r="AS732" s="184"/>
      <c r="AT732" s="184"/>
      <c r="AU732" s="184"/>
      <c r="AV732" s="184"/>
      <c r="AW732" s="184"/>
      <c r="AX732" s="184"/>
      <c r="AY732" s="184"/>
      <c r="AZ732" s="184"/>
      <c r="BA732" s="184"/>
      <c r="BB732" s="184"/>
      <c r="BC732" s="184"/>
      <c r="BD732" s="184"/>
      <c r="BE732" s="184"/>
      <c r="BF732" s="184"/>
      <c r="BG732" s="184"/>
      <c r="BH732" s="184"/>
      <c r="BI732" s="184"/>
      <c r="BJ732" s="184"/>
      <c r="BK732" s="184"/>
      <c r="BL732" s="184"/>
      <c r="BM732" s="184"/>
      <c r="BN732" s="184"/>
      <c r="BO732" s="184"/>
      <c r="BP732" s="184"/>
      <c r="BQ732" s="184"/>
      <c r="BR732" s="184"/>
      <c r="BS732" s="184"/>
      <c r="BT732" s="184"/>
      <c r="BU732" s="184"/>
      <c r="BV732" s="184"/>
      <c r="BW732" s="184"/>
      <c r="BX732" s="184"/>
      <c r="BY732" s="184"/>
      <c r="BZ732" s="184"/>
      <c r="CA732" s="184"/>
      <c r="CB732" s="184"/>
      <c r="CC732" s="184"/>
      <c r="CD732" s="184"/>
      <c r="CE732" s="184"/>
      <c r="CF732" s="184"/>
      <c r="CG732" s="184"/>
      <c r="CH732" s="184"/>
      <c r="CI732" s="184"/>
      <c r="CJ732" s="184"/>
      <c r="CK732" s="184"/>
      <c r="CL732" s="184"/>
      <c r="CM732" s="184"/>
      <c r="CN732" s="184"/>
      <c r="CO732" s="184"/>
      <c r="CP732" s="184"/>
      <c r="CQ732" s="184"/>
      <c r="CR732" s="184"/>
      <c r="CS732" s="184"/>
      <c r="CT732" s="184"/>
      <c r="CU732" s="184"/>
      <c r="CV732" s="184"/>
      <c r="CW732" s="184"/>
      <c r="CX732" s="184"/>
      <c r="CY732" s="184"/>
      <c r="CZ732" s="184"/>
      <c r="DA732" s="184"/>
      <c r="DB732" s="184"/>
      <c r="DC732" s="184"/>
      <c r="DD732" s="184"/>
      <c r="DE732" s="184"/>
      <c r="DF732" s="184"/>
      <c r="DG732" s="184"/>
      <c r="DH732" s="184"/>
      <c r="DI732" s="184"/>
      <c r="DJ732" s="184"/>
      <c r="DK732" s="184"/>
      <c r="DL732" s="184"/>
      <c r="DM732" s="184"/>
      <c r="DN732" s="184"/>
      <c r="DO732" s="184"/>
      <c r="DP732" s="184"/>
      <c r="DQ732" s="184"/>
      <c r="DR732" s="184"/>
      <c r="DS732" s="184"/>
      <c r="DT732" s="184"/>
      <c r="DU732" s="184"/>
      <c r="DV732" s="184"/>
      <c r="DW732" s="184"/>
      <c r="DX732" s="184"/>
      <c r="DY732" s="184"/>
      <c r="DZ732" s="184"/>
      <c r="EA732" s="184"/>
      <c r="EB732" s="184"/>
      <c r="EC732" s="184"/>
    </row>
    <row r="733" spans="1:133" s="128" customFormat="1" ht="15">
      <c r="A733" s="206" t="s">
        <v>519</v>
      </c>
      <c r="B733" s="206"/>
      <c r="C733" s="206"/>
      <c r="D733" s="206"/>
      <c r="E733" s="206"/>
      <c r="F733" s="213">
        <f>F732+F720+F726</f>
        <v>16.7895</v>
      </c>
      <c r="G733" s="149"/>
      <c r="H733" s="199"/>
      <c r="I733" s="199"/>
      <c r="J733" s="199"/>
      <c r="K733" s="199"/>
      <c r="L733" s="199"/>
      <c r="M733" s="199"/>
      <c r="N733" s="199"/>
      <c r="O733" s="199"/>
      <c r="P733" s="199"/>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c r="AS733" s="184"/>
      <c r="AT733" s="184"/>
      <c r="AU733" s="184"/>
      <c r="AV733" s="184"/>
      <c r="AW733" s="184"/>
      <c r="AX733" s="184"/>
      <c r="AY733" s="184"/>
      <c r="AZ733" s="184"/>
      <c r="BA733" s="184"/>
      <c r="BB733" s="184"/>
      <c r="BC733" s="184"/>
      <c r="BD733" s="184"/>
      <c r="BE733" s="184"/>
      <c r="BF733" s="184"/>
      <c r="BG733" s="184"/>
      <c r="BH733" s="184"/>
      <c r="BI733" s="184"/>
      <c r="BJ733" s="184"/>
      <c r="BK733" s="184"/>
      <c r="BL733" s="184"/>
      <c r="BM733" s="184"/>
      <c r="BN733" s="184"/>
      <c r="BO733" s="184"/>
      <c r="BP733" s="184"/>
      <c r="BQ733" s="184"/>
      <c r="BR733" s="184"/>
      <c r="BS733" s="184"/>
      <c r="BT733" s="184"/>
      <c r="BU733" s="184"/>
      <c r="BV733" s="184"/>
      <c r="BW733" s="184"/>
      <c r="BX733" s="184"/>
      <c r="BY733" s="184"/>
      <c r="BZ733" s="184"/>
      <c r="CA733" s="184"/>
      <c r="CB733" s="184"/>
      <c r="CC733" s="184"/>
      <c r="CD733" s="184"/>
      <c r="CE733" s="184"/>
      <c r="CF733" s="184"/>
      <c r="CG733" s="184"/>
      <c r="CH733" s="184"/>
      <c r="CI733" s="184"/>
      <c r="CJ733" s="184"/>
      <c r="CK733" s="184"/>
      <c r="CL733" s="184"/>
      <c r="CM733" s="184"/>
      <c r="CN733" s="184"/>
      <c r="CO733" s="184"/>
      <c r="CP733" s="184"/>
      <c r="CQ733" s="184"/>
      <c r="CR733" s="184"/>
      <c r="CS733" s="184"/>
      <c r="CT733" s="184"/>
      <c r="CU733" s="184"/>
      <c r="CV733" s="184"/>
      <c r="CW733" s="184"/>
      <c r="CX733" s="184"/>
      <c r="CY733" s="184"/>
      <c r="CZ733" s="184"/>
      <c r="DA733" s="184"/>
      <c r="DB733" s="184"/>
      <c r="DC733" s="184"/>
      <c r="DD733" s="184"/>
      <c r="DE733" s="184"/>
      <c r="DF733" s="184"/>
      <c r="DG733" s="184"/>
      <c r="DH733" s="184"/>
      <c r="DI733" s="184"/>
      <c r="DJ733" s="184"/>
      <c r="DK733" s="184"/>
      <c r="DL733" s="184"/>
      <c r="DM733" s="184"/>
      <c r="DN733" s="184"/>
      <c r="DO733" s="184"/>
      <c r="DP733" s="184"/>
      <c r="DQ733" s="184"/>
      <c r="DR733" s="184"/>
      <c r="DS733" s="184"/>
      <c r="DT733" s="184"/>
      <c r="DU733" s="184"/>
      <c r="DV733" s="184"/>
      <c r="DW733" s="184"/>
      <c r="DX733" s="184"/>
      <c r="DY733" s="184"/>
      <c r="DZ733" s="184"/>
      <c r="EA733" s="184"/>
      <c r="EB733" s="184"/>
      <c r="EC733" s="184"/>
    </row>
    <row r="734" spans="1:133" s="128" customFormat="1" ht="15.75">
      <c r="A734" s="151" t="s">
        <v>467</v>
      </c>
      <c r="B734" s="151"/>
      <c r="C734" s="152">
        <f>F733+F714+F684+F671+F658+F645</f>
        <v>235.37115</v>
      </c>
      <c r="D734" s="153" t="s">
        <v>538</v>
      </c>
      <c r="E734" s="154"/>
      <c r="F734" s="154"/>
      <c r="G734" s="154"/>
      <c r="H734" s="154"/>
      <c r="I734" s="154"/>
      <c r="J734" s="153"/>
      <c r="K734" s="152"/>
      <c r="L734" s="174"/>
      <c r="M734" s="175"/>
      <c r="N734" s="176"/>
      <c r="O734" s="176"/>
      <c r="P734" s="177"/>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c r="AS734" s="184"/>
      <c r="AT734" s="184"/>
      <c r="AU734" s="184"/>
      <c r="AV734" s="184"/>
      <c r="AW734" s="184"/>
      <c r="AX734" s="184"/>
      <c r="AY734" s="184"/>
      <c r="AZ734" s="184"/>
      <c r="BA734" s="184"/>
      <c r="BB734" s="184"/>
      <c r="BC734" s="184"/>
      <c r="BD734" s="184"/>
      <c r="BE734" s="184"/>
      <c r="BF734" s="184"/>
      <c r="BG734" s="184"/>
      <c r="BH734" s="184"/>
      <c r="BI734" s="184"/>
      <c r="BJ734" s="184"/>
      <c r="BK734" s="184"/>
      <c r="BL734" s="184"/>
      <c r="BM734" s="184"/>
      <c r="BN734" s="184"/>
      <c r="BO734" s="184"/>
      <c r="BP734" s="184"/>
      <c r="BQ734" s="184"/>
      <c r="BR734" s="184"/>
      <c r="BS734" s="184"/>
      <c r="BT734" s="184"/>
      <c r="BU734" s="184"/>
      <c r="BV734" s="184"/>
      <c r="BW734" s="184"/>
      <c r="BX734" s="184"/>
      <c r="BY734" s="184"/>
      <c r="BZ734" s="184"/>
      <c r="CA734" s="184"/>
      <c r="CB734" s="184"/>
      <c r="CC734" s="184"/>
      <c r="CD734" s="184"/>
      <c r="CE734" s="184"/>
      <c r="CF734" s="184"/>
      <c r="CG734" s="184"/>
      <c r="CH734" s="184"/>
      <c r="CI734" s="184"/>
      <c r="CJ734" s="184"/>
      <c r="CK734" s="184"/>
      <c r="CL734" s="184"/>
      <c r="CM734" s="184"/>
      <c r="CN734" s="184"/>
      <c r="CO734" s="184"/>
      <c r="CP734" s="184"/>
      <c r="CQ734" s="184"/>
      <c r="CR734" s="184"/>
      <c r="CS734" s="184"/>
      <c r="CT734" s="184"/>
      <c r="CU734" s="184"/>
      <c r="CV734" s="184"/>
      <c r="CW734" s="184"/>
      <c r="CX734" s="184"/>
      <c r="CY734" s="184"/>
      <c r="CZ734" s="184"/>
      <c r="DA734" s="184"/>
      <c r="DB734" s="184"/>
      <c r="DC734" s="184"/>
      <c r="DD734" s="184"/>
      <c r="DE734" s="184"/>
      <c r="DF734" s="184"/>
      <c r="DG734" s="184"/>
      <c r="DH734" s="184"/>
      <c r="DI734" s="184"/>
      <c r="DJ734" s="184"/>
      <c r="DK734" s="184"/>
      <c r="DL734" s="184"/>
      <c r="DM734" s="184"/>
      <c r="DN734" s="184"/>
      <c r="DO734" s="184"/>
      <c r="DP734" s="184"/>
      <c r="DQ734" s="184"/>
      <c r="DR734" s="184"/>
      <c r="DS734" s="184"/>
      <c r="DT734" s="184"/>
      <c r="DU734" s="184"/>
      <c r="DV734" s="184"/>
      <c r="DW734" s="184"/>
      <c r="DX734" s="184"/>
      <c r="DY734" s="184"/>
      <c r="DZ734" s="184"/>
      <c r="EA734" s="184"/>
      <c r="EB734" s="184"/>
      <c r="EC734" s="184"/>
    </row>
    <row r="735" spans="1:16" ht="13.5" customHeight="1">
      <c r="A735" s="195"/>
      <c r="B735" s="195"/>
      <c r="C735" s="195"/>
      <c r="D735" s="195"/>
      <c r="E735" s="195"/>
      <c r="F735" s="195"/>
      <c r="G735" s="195"/>
      <c r="H735" s="195"/>
      <c r="I735" s="195"/>
      <c r="J735" s="195"/>
      <c r="K735" s="195"/>
      <c r="L735" s="195"/>
      <c r="M735" s="195"/>
      <c r="N735" s="195"/>
      <c r="O735" s="195"/>
      <c r="P735" s="195"/>
    </row>
    <row r="736" spans="1:133" s="128" customFormat="1" ht="13.5">
      <c r="A736" s="215" t="e">
        <f>#REF!</f>
        <v>#REF!</v>
      </c>
      <c r="B736" s="215"/>
      <c r="C736" s="215"/>
      <c r="D736" s="215"/>
      <c r="E736" s="215"/>
      <c r="F736" s="215"/>
      <c r="G736" s="215"/>
      <c r="H736" s="215"/>
      <c r="I736" s="215"/>
      <c r="J736" s="215"/>
      <c r="K736" s="215"/>
      <c r="L736" s="215"/>
      <c r="M736" s="215"/>
      <c r="N736" s="215"/>
      <c r="O736" s="215"/>
      <c r="P736" s="215"/>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c r="AS736" s="184"/>
      <c r="AT736" s="184"/>
      <c r="AU736" s="184"/>
      <c r="AV736" s="184"/>
      <c r="AW736" s="184"/>
      <c r="AX736" s="184"/>
      <c r="AY736" s="184"/>
      <c r="AZ736" s="184"/>
      <c r="BA736" s="184"/>
      <c r="BB736" s="184"/>
      <c r="BC736" s="184"/>
      <c r="BD736" s="184"/>
      <c r="BE736" s="184"/>
      <c r="BF736" s="184"/>
      <c r="BG736" s="184"/>
      <c r="BH736" s="184"/>
      <c r="BI736" s="184"/>
      <c r="BJ736" s="184"/>
      <c r="BK736" s="184"/>
      <c r="BL736" s="184"/>
      <c r="BM736" s="184"/>
      <c r="BN736" s="184"/>
      <c r="BO736" s="184"/>
      <c r="BP736" s="184"/>
      <c r="BQ736" s="184"/>
      <c r="BR736" s="184"/>
      <c r="BS736" s="184"/>
      <c r="BT736" s="184"/>
      <c r="BU736" s="184"/>
      <c r="BV736" s="184"/>
      <c r="BW736" s="184"/>
      <c r="BX736" s="184"/>
      <c r="BY736" s="184"/>
      <c r="BZ736" s="184"/>
      <c r="CA736" s="184"/>
      <c r="CB736" s="184"/>
      <c r="CC736" s="184"/>
      <c r="CD736" s="184"/>
      <c r="CE736" s="184"/>
      <c r="CF736" s="184"/>
      <c r="CG736" s="184"/>
      <c r="CH736" s="184"/>
      <c r="CI736" s="184"/>
      <c r="CJ736" s="184"/>
      <c r="CK736" s="184"/>
      <c r="CL736" s="184"/>
      <c r="CM736" s="184"/>
      <c r="CN736" s="184"/>
      <c r="CO736" s="184"/>
      <c r="CP736" s="184"/>
      <c r="CQ736" s="184"/>
      <c r="CR736" s="184"/>
      <c r="CS736" s="184"/>
      <c r="CT736" s="184"/>
      <c r="CU736" s="184"/>
      <c r="CV736" s="184"/>
      <c r="CW736" s="184"/>
      <c r="CX736" s="184"/>
      <c r="CY736" s="184"/>
      <c r="CZ736" s="184"/>
      <c r="DA736" s="184"/>
      <c r="DB736" s="184"/>
      <c r="DC736" s="184"/>
      <c r="DD736" s="184"/>
      <c r="DE736" s="184"/>
      <c r="DF736" s="184"/>
      <c r="DG736" s="184"/>
      <c r="DH736" s="184"/>
      <c r="DI736" s="184"/>
      <c r="DJ736" s="184"/>
      <c r="DK736" s="184"/>
      <c r="DL736" s="184"/>
      <c r="DM736" s="184"/>
      <c r="DN736" s="184"/>
      <c r="DO736" s="184"/>
      <c r="DP736" s="184"/>
      <c r="DQ736" s="184"/>
      <c r="DR736" s="184"/>
      <c r="DS736" s="184"/>
      <c r="DT736" s="184"/>
      <c r="DU736" s="184"/>
      <c r="DV736" s="184"/>
      <c r="DW736" s="184"/>
      <c r="DX736" s="184"/>
      <c r="DY736" s="184"/>
      <c r="DZ736" s="184"/>
      <c r="EA736" s="184"/>
      <c r="EB736" s="184"/>
      <c r="EC736" s="184"/>
    </row>
    <row r="737" spans="1:133" s="128" customFormat="1" ht="13.5">
      <c r="A737" s="215">
        <f>CUSTOS!B194</f>
        <v>0</v>
      </c>
      <c r="B737" s="215"/>
      <c r="C737" s="215"/>
      <c r="D737" s="215"/>
      <c r="E737" s="215"/>
      <c r="F737" s="215"/>
      <c r="G737" s="215"/>
      <c r="H737" s="215"/>
      <c r="I737" s="215"/>
      <c r="J737" s="215"/>
      <c r="K737" s="215"/>
      <c r="L737" s="215"/>
      <c r="M737" s="215"/>
      <c r="N737" s="215"/>
      <c r="O737" s="215"/>
      <c r="P737" s="215"/>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c r="AS737" s="184"/>
      <c r="AT737" s="184"/>
      <c r="AU737" s="184"/>
      <c r="AV737" s="184"/>
      <c r="AW737" s="184"/>
      <c r="AX737" s="184"/>
      <c r="AY737" s="184"/>
      <c r="AZ737" s="184"/>
      <c r="BA737" s="184"/>
      <c r="BB737" s="184"/>
      <c r="BC737" s="184"/>
      <c r="BD737" s="184"/>
      <c r="BE737" s="184"/>
      <c r="BF737" s="184"/>
      <c r="BG737" s="184"/>
      <c r="BH737" s="184"/>
      <c r="BI737" s="184"/>
      <c r="BJ737" s="184"/>
      <c r="BK737" s="184"/>
      <c r="BL737" s="184"/>
      <c r="BM737" s="184"/>
      <c r="BN737" s="184"/>
      <c r="BO737" s="184"/>
      <c r="BP737" s="184"/>
      <c r="BQ737" s="184"/>
      <c r="BR737" s="184"/>
      <c r="BS737" s="184"/>
      <c r="BT737" s="184"/>
      <c r="BU737" s="184"/>
      <c r="BV737" s="184"/>
      <c r="BW737" s="184"/>
      <c r="BX737" s="184"/>
      <c r="BY737" s="184"/>
      <c r="BZ737" s="184"/>
      <c r="CA737" s="184"/>
      <c r="CB737" s="184"/>
      <c r="CC737" s="184"/>
      <c r="CD737" s="184"/>
      <c r="CE737" s="184"/>
      <c r="CF737" s="184"/>
      <c r="CG737" s="184"/>
      <c r="CH737" s="184"/>
      <c r="CI737" s="184"/>
      <c r="CJ737" s="184"/>
      <c r="CK737" s="184"/>
      <c r="CL737" s="184"/>
      <c r="CM737" s="184"/>
      <c r="CN737" s="184"/>
      <c r="CO737" s="184"/>
      <c r="CP737" s="184"/>
      <c r="CQ737" s="184"/>
      <c r="CR737" s="184"/>
      <c r="CS737" s="184"/>
      <c r="CT737" s="184"/>
      <c r="CU737" s="184"/>
      <c r="CV737" s="184"/>
      <c r="CW737" s="184"/>
      <c r="CX737" s="184"/>
      <c r="CY737" s="184"/>
      <c r="CZ737" s="184"/>
      <c r="DA737" s="184"/>
      <c r="DB737" s="184"/>
      <c r="DC737" s="184"/>
      <c r="DD737" s="184"/>
      <c r="DE737" s="184"/>
      <c r="DF737" s="184"/>
      <c r="DG737" s="184"/>
      <c r="DH737" s="184"/>
      <c r="DI737" s="184"/>
      <c r="DJ737" s="184"/>
      <c r="DK737" s="184"/>
      <c r="DL737" s="184"/>
      <c r="DM737" s="184"/>
      <c r="DN737" s="184"/>
      <c r="DO737" s="184"/>
      <c r="DP737" s="184"/>
      <c r="DQ737" s="184"/>
      <c r="DR737" s="184"/>
      <c r="DS737" s="184"/>
      <c r="DT737" s="184"/>
      <c r="DU737" s="184"/>
      <c r="DV737" s="184"/>
      <c r="DW737" s="184"/>
      <c r="DX737" s="184"/>
      <c r="DY737" s="184"/>
      <c r="DZ737" s="184"/>
      <c r="EA737" s="184"/>
      <c r="EB737" s="184"/>
      <c r="EC737" s="184"/>
    </row>
    <row r="738" spans="1:133" s="128" customFormat="1" ht="18.75" customHeight="1">
      <c r="A738" s="215">
        <f>CUSTOS!B193</f>
        <v>0</v>
      </c>
      <c r="B738" s="215"/>
      <c r="C738" s="215"/>
      <c r="D738" s="215"/>
      <c r="E738" s="215"/>
      <c r="F738" s="215"/>
      <c r="G738" s="215"/>
      <c r="H738" s="215"/>
      <c r="I738" s="215"/>
      <c r="J738" s="215"/>
      <c r="K738" s="215"/>
      <c r="L738" s="215"/>
      <c r="M738" s="215"/>
      <c r="N738" s="215"/>
      <c r="O738" s="215"/>
      <c r="P738" s="215"/>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c r="AS738" s="184"/>
      <c r="AT738" s="184"/>
      <c r="AU738" s="184"/>
      <c r="AV738" s="184"/>
      <c r="AW738" s="184"/>
      <c r="AX738" s="184"/>
      <c r="AY738" s="184"/>
      <c r="AZ738" s="184"/>
      <c r="BA738" s="184"/>
      <c r="BB738" s="184"/>
      <c r="BC738" s="184"/>
      <c r="BD738" s="184"/>
      <c r="BE738" s="184"/>
      <c r="BF738" s="184"/>
      <c r="BG738" s="184"/>
      <c r="BH738" s="184"/>
      <c r="BI738" s="184"/>
      <c r="BJ738" s="184"/>
      <c r="BK738" s="184"/>
      <c r="BL738" s="184"/>
      <c r="BM738" s="184"/>
      <c r="BN738" s="184"/>
      <c r="BO738" s="184"/>
      <c r="BP738" s="184"/>
      <c r="BQ738" s="184"/>
      <c r="BR738" s="184"/>
      <c r="BS738" s="184"/>
      <c r="BT738" s="184"/>
      <c r="BU738" s="184"/>
      <c r="BV738" s="184"/>
      <c r="BW738" s="184"/>
      <c r="BX738" s="184"/>
      <c r="BY738" s="184"/>
      <c r="BZ738" s="184"/>
      <c r="CA738" s="184"/>
      <c r="CB738" s="184"/>
      <c r="CC738" s="184"/>
      <c r="CD738" s="184"/>
      <c r="CE738" s="184"/>
      <c r="CF738" s="184"/>
      <c r="CG738" s="184"/>
      <c r="CH738" s="184"/>
      <c r="CI738" s="184"/>
      <c r="CJ738" s="184"/>
      <c r="CK738" s="184"/>
      <c r="CL738" s="184"/>
      <c r="CM738" s="184"/>
      <c r="CN738" s="184"/>
      <c r="CO738" s="184"/>
      <c r="CP738" s="184"/>
      <c r="CQ738" s="184"/>
      <c r="CR738" s="184"/>
      <c r="CS738" s="184"/>
      <c r="CT738" s="184"/>
      <c r="CU738" s="184"/>
      <c r="CV738" s="184"/>
      <c r="CW738" s="184"/>
      <c r="CX738" s="184"/>
      <c r="CY738" s="184"/>
      <c r="CZ738" s="184"/>
      <c r="DA738" s="184"/>
      <c r="DB738" s="184"/>
      <c r="DC738" s="184"/>
      <c r="DD738" s="184"/>
      <c r="DE738" s="184"/>
      <c r="DF738" s="184"/>
      <c r="DG738" s="184"/>
      <c r="DH738" s="184"/>
      <c r="DI738" s="184"/>
      <c r="DJ738" s="184"/>
      <c r="DK738" s="184"/>
      <c r="DL738" s="184"/>
      <c r="DM738" s="184"/>
      <c r="DN738" s="184"/>
      <c r="DO738" s="184"/>
      <c r="DP738" s="184"/>
      <c r="DQ738" s="184"/>
      <c r="DR738" s="184"/>
      <c r="DS738" s="184"/>
      <c r="DT738" s="184"/>
      <c r="DU738" s="184"/>
      <c r="DV738" s="184"/>
      <c r="DW738" s="184"/>
      <c r="DX738" s="184"/>
      <c r="DY738" s="184"/>
      <c r="DZ738" s="184"/>
      <c r="EA738" s="184"/>
      <c r="EB738" s="184"/>
      <c r="EC738" s="184"/>
    </row>
    <row r="739" spans="1:133" s="128" customFormat="1" ht="18.75" customHeight="1">
      <c r="A739" s="215">
        <f>CUSTOS!B194</f>
        <v>0</v>
      </c>
      <c r="B739" s="215"/>
      <c r="C739" s="215"/>
      <c r="D739" s="215"/>
      <c r="E739" s="215"/>
      <c r="F739" s="215"/>
      <c r="G739" s="215"/>
      <c r="H739" s="215"/>
      <c r="I739" s="215"/>
      <c r="J739" s="215"/>
      <c r="K739" s="215"/>
      <c r="L739" s="215"/>
      <c r="M739" s="215"/>
      <c r="N739" s="215"/>
      <c r="O739" s="215"/>
      <c r="P739" s="215"/>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c r="AS739" s="184"/>
      <c r="AT739" s="184"/>
      <c r="AU739" s="184"/>
      <c r="AV739" s="184"/>
      <c r="AW739" s="184"/>
      <c r="AX739" s="184"/>
      <c r="AY739" s="184"/>
      <c r="AZ739" s="184"/>
      <c r="BA739" s="184"/>
      <c r="BB739" s="184"/>
      <c r="BC739" s="184"/>
      <c r="BD739" s="184"/>
      <c r="BE739" s="184"/>
      <c r="BF739" s="184"/>
      <c r="BG739" s="184"/>
      <c r="BH739" s="184"/>
      <c r="BI739" s="184"/>
      <c r="BJ739" s="184"/>
      <c r="BK739" s="184"/>
      <c r="BL739" s="184"/>
      <c r="BM739" s="184"/>
      <c r="BN739" s="184"/>
      <c r="BO739" s="184"/>
      <c r="BP739" s="184"/>
      <c r="BQ739" s="184"/>
      <c r="BR739" s="184"/>
      <c r="BS739" s="184"/>
      <c r="BT739" s="184"/>
      <c r="BU739" s="184"/>
      <c r="BV739" s="184"/>
      <c r="BW739" s="184"/>
      <c r="BX739" s="184"/>
      <c r="BY739" s="184"/>
      <c r="BZ739" s="184"/>
      <c r="CA739" s="184"/>
      <c r="CB739" s="184"/>
      <c r="CC739" s="184"/>
      <c r="CD739" s="184"/>
      <c r="CE739" s="184"/>
      <c r="CF739" s="184"/>
      <c r="CG739" s="184"/>
      <c r="CH739" s="184"/>
      <c r="CI739" s="184"/>
      <c r="CJ739" s="184"/>
      <c r="CK739" s="184"/>
      <c r="CL739" s="184"/>
      <c r="CM739" s="184"/>
      <c r="CN739" s="184"/>
      <c r="CO739" s="184"/>
      <c r="CP739" s="184"/>
      <c r="CQ739" s="184"/>
      <c r="CR739" s="184"/>
      <c r="CS739" s="184"/>
      <c r="CT739" s="184"/>
      <c r="CU739" s="184"/>
      <c r="CV739" s="184"/>
      <c r="CW739" s="184"/>
      <c r="CX739" s="184"/>
      <c r="CY739" s="184"/>
      <c r="CZ739" s="184"/>
      <c r="DA739" s="184"/>
      <c r="DB739" s="184"/>
      <c r="DC739" s="184"/>
      <c r="DD739" s="184"/>
      <c r="DE739" s="184"/>
      <c r="DF739" s="184"/>
      <c r="DG739" s="184"/>
      <c r="DH739" s="184"/>
      <c r="DI739" s="184"/>
      <c r="DJ739" s="184"/>
      <c r="DK739" s="184"/>
      <c r="DL739" s="184"/>
      <c r="DM739" s="184"/>
      <c r="DN739" s="184"/>
      <c r="DO739" s="184"/>
      <c r="DP739" s="184"/>
      <c r="DQ739" s="184"/>
      <c r="DR739" s="184"/>
      <c r="DS739" s="184"/>
      <c r="DT739" s="184"/>
      <c r="DU739" s="184"/>
      <c r="DV739" s="184"/>
      <c r="DW739" s="184"/>
      <c r="DX739" s="184"/>
      <c r="DY739" s="184"/>
      <c r="DZ739" s="184"/>
      <c r="EA739" s="184"/>
      <c r="EB739" s="184"/>
      <c r="EC739" s="184"/>
    </row>
    <row r="740" spans="1:133" s="128" customFormat="1" ht="18.75" customHeight="1">
      <c r="A740" s="141"/>
      <c r="B740" s="141"/>
      <c r="C740" s="141"/>
      <c r="D740" s="141"/>
      <c r="E740" s="141"/>
      <c r="F740" s="141"/>
      <c r="G740" s="141"/>
      <c r="H740" s="141"/>
      <c r="I740" s="141"/>
      <c r="J740" s="141"/>
      <c r="K740" s="141"/>
      <c r="L740" s="141"/>
      <c r="M740" s="141"/>
      <c r="N740" s="141"/>
      <c r="O740" s="141"/>
      <c r="P740" s="141"/>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c r="AS740" s="184"/>
      <c r="AT740" s="184"/>
      <c r="AU740" s="184"/>
      <c r="AV740" s="184"/>
      <c r="AW740" s="184"/>
      <c r="AX740" s="184"/>
      <c r="AY740" s="184"/>
      <c r="AZ740" s="184"/>
      <c r="BA740" s="184"/>
      <c r="BB740" s="184"/>
      <c r="BC740" s="184"/>
      <c r="BD740" s="184"/>
      <c r="BE740" s="184"/>
      <c r="BF740" s="184"/>
      <c r="BG740" s="184"/>
      <c r="BH740" s="184"/>
      <c r="BI740" s="184"/>
      <c r="BJ740" s="184"/>
      <c r="BK740" s="184"/>
      <c r="BL740" s="184"/>
      <c r="BM740" s="184"/>
      <c r="BN740" s="184"/>
      <c r="BO740" s="184"/>
      <c r="BP740" s="184"/>
      <c r="BQ740" s="184"/>
      <c r="BR740" s="184"/>
      <c r="BS740" s="184"/>
      <c r="BT740" s="184"/>
      <c r="BU740" s="184"/>
      <c r="BV740" s="184"/>
      <c r="BW740" s="184"/>
      <c r="BX740" s="184"/>
      <c r="BY740" s="184"/>
      <c r="BZ740" s="184"/>
      <c r="CA740" s="184"/>
      <c r="CB740" s="184"/>
      <c r="CC740" s="184"/>
      <c r="CD740" s="184"/>
      <c r="CE740" s="184"/>
      <c r="CF740" s="184"/>
      <c r="CG740" s="184"/>
      <c r="CH740" s="184"/>
      <c r="CI740" s="184"/>
      <c r="CJ740" s="184"/>
      <c r="CK740" s="184"/>
      <c r="CL740" s="184"/>
      <c r="CM740" s="184"/>
      <c r="CN740" s="184"/>
      <c r="CO740" s="184"/>
      <c r="CP740" s="184"/>
      <c r="CQ740" s="184"/>
      <c r="CR740" s="184"/>
      <c r="CS740" s="184"/>
      <c r="CT740" s="184"/>
      <c r="CU740" s="184"/>
      <c r="CV740" s="184"/>
      <c r="CW740" s="184"/>
      <c r="CX740" s="184"/>
      <c r="CY740" s="184"/>
      <c r="CZ740" s="184"/>
      <c r="DA740" s="184"/>
      <c r="DB740" s="184"/>
      <c r="DC740" s="184"/>
      <c r="DD740" s="184"/>
      <c r="DE740" s="184"/>
      <c r="DF740" s="184"/>
      <c r="DG740" s="184"/>
      <c r="DH740" s="184"/>
      <c r="DI740" s="184"/>
      <c r="DJ740" s="184"/>
      <c r="DK740" s="184"/>
      <c r="DL740" s="184"/>
      <c r="DM740" s="184"/>
      <c r="DN740" s="184"/>
      <c r="DO740" s="184"/>
      <c r="DP740" s="184"/>
      <c r="DQ740" s="184"/>
      <c r="DR740" s="184"/>
      <c r="DS740" s="184"/>
      <c r="DT740" s="184"/>
      <c r="DU740" s="184"/>
      <c r="DV740" s="184"/>
      <c r="DW740" s="184"/>
      <c r="DX740" s="184"/>
      <c r="DY740" s="184"/>
      <c r="DZ740" s="184"/>
      <c r="EA740" s="184"/>
      <c r="EB740" s="184"/>
      <c r="EC740" s="184"/>
    </row>
    <row r="741" spans="1:16" ht="13.5" customHeight="1">
      <c r="A741" s="219"/>
      <c r="B741" s="220"/>
      <c r="C741" s="221"/>
      <c r="D741" s="220"/>
      <c r="E741" s="222"/>
      <c r="F741" s="222"/>
      <c r="G741" s="222"/>
      <c r="H741" s="222"/>
      <c r="I741" s="222"/>
      <c r="J741" s="220"/>
      <c r="K741" s="221"/>
      <c r="L741" s="230"/>
      <c r="M741" s="231"/>
      <c r="N741" s="232"/>
      <c r="O741" s="232"/>
      <c r="P741" s="233"/>
    </row>
    <row r="742" spans="1:16" ht="15">
      <c r="A742" s="223"/>
      <c r="B742" s="224"/>
      <c r="C742" s="225"/>
      <c r="D742" s="224"/>
      <c r="E742" s="224"/>
      <c r="F742" s="224"/>
      <c r="G742" s="224"/>
      <c r="H742" s="224"/>
      <c r="I742" s="224"/>
      <c r="J742" s="224"/>
      <c r="K742" s="224"/>
      <c r="L742" s="224"/>
      <c r="M742" s="224"/>
      <c r="N742" s="224"/>
      <c r="O742" s="224"/>
      <c r="P742" s="234"/>
    </row>
    <row r="743" spans="1:16" ht="15">
      <c r="A743" s="226"/>
      <c r="B743" s="224"/>
      <c r="C743" s="225"/>
      <c r="D743" s="224"/>
      <c r="E743" s="224"/>
      <c r="F743" s="224"/>
      <c r="G743" s="224"/>
      <c r="H743" s="224"/>
      <c r="I743" s="224"/>
      <c r="J743" s="224"/>
      <c r="K743" s="224"/>
      <c r="L743" s="235"/>
      <c r="M743" s="224"/>
      <c r="N743" s="224"/>
      <c r="O743" s="224"/>
      <c r="P743" s="234"/>
    </row>
    <row r="744" spans="1:16" ht="12.75" customHeight="1">
      <c r="A744" s="227"/>
      <c r="B744" s="228"/>
      <c r="C744" s="229"/>
      <c r="D744" s="228"/>
      <c r="E744" s="228"/>
      <c r="F744" s="228"/>
      <c r="G744" s="228"/>
      <c r="H744" s="228"/>
      <c r="I744" s="228"/>
      <c r="J744" s="228"/>
      <c r="K744" s="228"/>
      <c r="L744" s="236"/>
      <c r="M744" s="236"/>
      <c r="N744" s="236"/>
      <c r="O744" s="236"/>
      <c r="P744" s="236"/>
    </row>
  </sheetData>
  <mergeCells count="872">
    <mergeCell ref="D2:L2"/>
    <mergeCell ref="D3:L3"/>
    <mergeCell ref="D4:L4"/>
    <mergeCell ref="D5:L5"/>
    <mergeCell ref="D6:L6"/>
    <mergeCell ref="A8:B8"/>
    <mergeCell ref="C8:P8"/>
    <mergeCell ref="A9:B9"/>
    <mergeCell ref="C9:P9"/>
    <mergeCell ref="A10:B10"/>
    <mergeCell ref="C10:P10"/>
    <mergeCell ref="A11:P11"/>
    <mergeCell ref="A12:B12"/>
    <mergeCell ref="C12:P12"/>
    <mergeCell ref="A13:B13"/>
    <mergeCell ref="C13:P13"/>
    <mergeCell ref="A14:P14"/>
    <mergeCell ref="A15:E15"/>
    <mergeCell ref="A16:E16"/>
    <mergeCell ref="A17:E17"/>
    <mergeCell ref="A18:P18"/>
    <mergeCell ref="A19:B19"/>
    <mergeCell ref="A21:B21"/>
    <mergeCell ref="C21:P21"/>
    <mergeCell ref="A24:P24"/>
    <mergeCell ref="A25:E25"/>
    <mergeCell ref="A26:E26"/>
    <mergeCell ref="A27:E27"/>
    <mergeCell ref="A28:P28"/>
    <mergeCell ref="A29:B29"/>
    <mergeCell ref="A30:P30"/>
    <mergeCell ref="A31:B31"/>
    <mergeCell ref="C31:P31"/>
    <mergeCell ref="A34:P34"/>
    <mergeCell ref="A35:E35"/>
    <mergeCell ref="A36:E36"/>
    <mergeCell ref="A37:E37"/>
    <mergeCell ref="A38:P38"/>
    <mergeCell ref="A39:B39"/>
    <mergeCell ref="A40:P40"/>
    <mergeCell ref="A41:B41"/>
    <mergeCell ref="C41:P41"/>
    <mergeCell ref="A44:P44"/>
    <mergeCell ref="A45:E45"/>
    <mergeCell ref="A46:E46"/>
    <mergeCell ref="A47:E47"/>
    <mergeCell ref="A49:B49"/>
    <mergeCell ref="A50:P50"/>
    <mergeCell ref="A51:B51"/>
    <mergeCell ref="C51:P51"/>
    <mergeCell ref="A54:P54"/>
    <mergeCell ref="A55:E55"/>
    <mergeCell ref="A56:E56"/>
    <mergeCell ref="A57:E57"/>
    <mergeCell ref="A59:B59"/>
    <mergeCell ref="A60:B60"/>
    <mergeCell ref="C60:P60"/>
    <mergeCell ref="A63:P63"/>
    <mergeCell ref="A64:E64"/>
    <mergeCell ref="A65:E65"/>
    <mergeCell ref="A66:E66"/>
    <mergeCell ref="A68:B68"/>
    <mergeCell ref="A69:B69"/>
    <mergeCell ref="C69:P69"/>
    <mergeCell ref="A72:P72"/>
    <mergeCell ref="A73:E73"/>
    <mergeCell ref="A74:E74"/>
    <mergeCell ref="A75:E75"/>
    <mergeCell ref="A77:B77"/>
    <mergeCell ref="A78:B78"/>
    <mergeCell ref="C78:P78"/>
    <mergeCell ref="A81:P81"/>
    <mergeCell ref="A82:E82"/>
    <mergeCell ref="A83:E83"/>
    <mergeCell ref="A84:E84"/>
    <mergeCell ref="A86:B86"/>
    <mergeCell ref="A87:P87"/>
    <mergeCell ref="A88:B88"/>
    <mergeCell ref="C88:P88"/>
    <mergeCell ref="A91:P91"/>
    <mergeCell ref="A92:E92"/>
    <mergeCell ref="A93:E93"/>
    <mergeCell ref="A94:E94"/>
    <mergeCell ref="A95:E95"/>
    <mergeCell ref="A96:E96"/>
    <mergeCell ref="A98:B98"/>
    <mergeCell ref="A99:P99"/>
    <mergeCell ref="A100:B100"/>
    <mergeCell ref="C100:P100"/>
    <mergeCell ref="A103:P103"/>
    <mergeCell ref="A104:E104"/>
    <mergeCell ref="A105:E105"/>
    <mergeCell ref="A106:E106"/>
    <mergeCell ref="A107:E107"/>
    <mergeCell ref="A108:E108"/>
    <mergeCell ref="A110:B110"/>
    <mergeCell ref="A111:P111"/>
    <mergeCell ref="A112:B112"/>
    <mergeCell ref="C112:P112"/>
    <mergeCell ref="A115:P115"/>
    <mergeCell ref="A116:E116"/>
    <mergeCell ref="A117:E117"/>
    <mergeCell ref="A118:E118"/>
    <mergeCell ref="A119:E119"/>
    <mergeCell ref="A120:E120"/>
    <mergeCell ref="A122:B122"/>
    <mergeCell ref="A123:P123"/>
    <mergeCell ref="A124:B124"/>
    <mergeCell ref="C124:P124"/>
    <mergeCell ref="A127:P127"/>
    <mergeCell ref="A128:E128"/>
    <mergeCell ref="A129:E129"/>
    <mergeCell ref="A130:E130"/>
    <mergeCell ref="A131:E131"/>
    <mergeCell ref="A132:E132"/>
    <mergeCell ref="A134:B134"/>
    <mergeCell ref="A135:P135"/>
    <mergeCell ref="A136:B136"/>
    <mergeCell ref="C136:P136"/>
    <mergeCell ref="A139:P139"/>
    <mergeCell ref="A140:E140"/>
    <mergeCell ref="A141:E141"/>
    <mergeCell ref="A142:E142"/>
    <mergeCell ref="A143:E143"/>
    <mergeCell ref="A144:E144"/>
    <mergeCell ref="A146:B146"/>
    <mergeCell ref="A148:B148"/>
    <mergeCell ref="C148:P148"/>
    <mergeCell ref="A151:P151"/>
    <mergeCell ref="A152:E152"/>
    <mergeCell ref="A153:E153"/>
    <mergeCell ref="A154:E154"/>
    <mergeCell ref="A155:E155"/>
    <mergeCell ref="A156:E156"/>
    <mergeCell ref="A158:B158"/>
    <mergeCell ref="A254:P254"/>
    <mergeCell ref="A255:B255"/>
    <mergeCell ref="C255:P255"/>
    <mergeCell ref="A258:E258"/>
    <mergeCell ref="A259:E259"/>
    <mergeCell ref="A260:E260"/>
    <mergeCell ref="A262:B262"/>
    <mergeCell ref="A263:P263"/>
    <mergeCell ref="A265:P265"/>
    <mergeCell ref="A266:B266"/>
    <mergeCell ref="C266:P266"/>
    <mergeCell ref="A269:P269"/>
    <mergeCell ref="A270:E270"/>
    <mergeCell ref="A271:E271"/>
    <mergeCell ref="A272:E272"/>
    <mergeCell ref="A273:P273"/>
    <mergeCell ref="A274:B274"/>
    <mergeCell ref="A275:P275"/>
    <mergeCell ref="A276:B276"/>
    <mergeCell ref="C276:P276"/>
    <mergeCell ref="A279:P279"/>
    <mergeCell ref="A280:E280"/>
    <mergeCell ref="A281:E281"/>
    <mergeCell ref="A282:E282"/>
    <mergeCell ref="A283:P283"/>
    <mergeCell ref="A284:B284"/>
    <mergeCell ref="A285:B285"/>
    <mergeCell ref="C285:P285"/>
    <mergeCell ref="A286:B286"/>
    <mergeCell ref="C286:P286"/>
    <mergeCell ref="A289:P289"/>
    <mergeCell ref="A290:E290"/>
    <mergeCell ref="A291:E291"/>
    <mergeCell ref="A292:E292"/>
    <mergeCell ref="A293:P293"/>
    <mergeCell ref="A294:B294"/>
    <mergeCell ref="A296:P296"/>
    <mergeCell ref="A297:B297"/>
    <mergeCell ref="C297:P297"/>
    <mergeCell ref="A300:P300"/>
    <mergeCell ref="A301:E301"/>
    <mergeCell ref="A302:P302"/>
    <mergeCell ref="A303:B303"/>
    <mergeCell ref="A304:P304"/>
    <mergeCell ref="A305:B305"/>
    <mergeCell ref="C305:P305"/>
    <mergeCell ref="A308:P308"/>
    <mergeCell ref="A309:E309"/>
    <mergeCell ref="A310:P310"/>
    <mergeCell ref="A311:B311"/>
    <mergeCell ref="A312:P312"/>
    <mergeCell ref="A313:B313"/>
    <mergeCell ref="C313:P313"/>
    <mergeCell ref="A316:E316"/>
    <mergeCell ref="A317:P317"/>
    <mergeCell ref="A318:B318"/>
    <mergeCell ref="A319:P319"/>
    <mergeCell ref="A320:B320"/>
    <mergeCell ref="C320:P320"/>
    <mergeCell ref="A325:P325"/>
    <mergeCell ref="A326:B326"/>
    <mergeCell ref="A327:P327"/>
    <mergeCell ref="A328:B328"/>
    <mergeCell ref="C328:P328"/>
    <mergeCell ref="A331:E331"/>
    <mergeCell ref="A332:E332"/>
    <mergeCell ref="A333:P333"/>
    <mergeCell ref="A334:B334"/>
    <mergeCell ref="A335:P335"/>
    <mergeCell ref="A336:B336"/>
    <mergeCell ref="C336:P336"/>
    <mergeCell ref="A340:E340"/>
    <mergeCell ref="A341:E341"/>
    <mergeCell ref="A342:E342"/>
    <mergeCell ref="A343:P343"/>
    <mergeCell ref="A344:B344"/>
    <mergeCell ref="A345:E345"/>
    <mergeCell ref="H345:P345"/>
    <mergeCell ref="A346:B346"/>
    <mergeCell ref="C346:P346"/>
    <mergeCell ref="A347:E347"/>
    <mergeCell ref="A348:E348"/>
    <mergeCell ref="A349:E349"/>
    <mergeCell ref="A350:P350"/>
    <mergeCell ref="A351:B351"/>
    <mergeCell ref="A352:P352"/>
    <mergeCell ref="A353:B353"/>
    <mergeCell ref="C353:P353"/>
    <mergeCell ref="A358:E358"/>
    <mergeCell ref="A359:E359"/>
    <mergeCell ref="A360:E360"/>
    <mergeCell ref="H360:P360"/>
    <mergeCell ref="A361:P361"/>
    <mergeCell ref="A362:E362"/>
    <mergeCell ref="A363:E363"/>
    <mergeCell ref="A364:E364"/>
    <mergeCell ref="H364:P364"/>
    <mergeCell ref="A365:P365"/>
    <mergeCell ref="A366:E366"/>
    <mergeCell ref="A367:E367"/>
    <mergeCell ref="A368:E368"/>
    <mergeCell ref="H368:P368"/>
    <mergeCell ref="A369:B369"/>
    <mergeCell ref="A370:P370"/>
    <mergeCell ref="A371:B371"/>
    <mergeCell ref="C371:P371"/>
    <mergeCell ref="A374:P374"/>
    <mergeCell ref="A375:E375"/>
    <mergeCell ref="A376:E376"/>
    <mergeCell ref="A377:E377"/>
    <mergeCell ref="H377:P377"/>
    <mergeCell ref="A378:E378"/>
    <mergeCell ref="A379:P379"/>
    <mergeCell ref="A380:B380"/>
    <mergeCell ref="A381:P381"/>
    <mergeCell ref="A382:B382"/>
    <mergeCell ref="C382:P382"/>
    <mergeCell ref="A385:E385"/>
    <mergeCell ref="H385:P385"/>
    <mergeCell ref="A386:E386"/>
    <mergeCell ref="H386:P386"/>
    <mergeCell ref="A387:E387"/>
    <mergeCell ref="H387:P387"/>
    <mergeCell ref="A388:P388"/>
    <mergeCell ref="A389:P389"/>
    <mergeCell ref="A390:B390"/>
    <mergeCell ref="A391:P391"/>
    <mergeCell ref="A396:P396"/>
    <mergeCell ref="A397:E397"/>
    <mergeCell ref="H397:P397"/>
    <mergeCell ref="A398:E398"/>
    <mergeCell ref="H398:P398"/>
    <mergeCell ref="A399:E399"/>
    <mergeCell ref="H399:P399"/>
    <mergeCell ref="A400:E400"/>
    <mergeCell ref="H400:P400"/>
    <mergeCell ref="A401:E401"/>
    <mergeCell ref="H401:P401"/>
    <mergeCell ref="A402:E402"/>
    <mergeCell ref="H402:P402"/>
    <mergeCell ref="A403:P403"/>
    <mergeCell ref="A404:E404"/>
    <mergeCell ref="H404:P404"/>
    <mergeCell ref="A405:E405"/>
    <mergeCell ref="H405:P405"/>
    <mergeCell ref="A406:E406"/>
    <mergeCell ref="H406:P406"/>
    <mergeCell ref="A407:E407"/>
    <mergeCell ref="H407:P407"/>
    <mergeCell ref="A408:E408"/>
    <mergeCell ref="H408:P408"/>
    <mergeCell ref="A409:E409"/>
    <mergeCell ref="H409:P409"/>
    <mergeCell ref="A410:B410"/>
    <mergeCell ref="A411:P411"/>
    <mergeCell ref="A416:E416"/>
    <mergeCell ref="H416:P416"/>
    <mergeCell ref="A417:E417"/>
    <mergeCell ref="H417:P417"/>
    <mergeCell ref="A418:E418"/>
    <mergeCell ref="H418:P418"/>
    <mergeCell ref="A419:E419"/>
    <mergeCell ref="H419:P419"/>
    <mergeCell ref="A420:P420"/>
    <mergeCell ref="A421:E421"/>
    <mergeCell ref="H421:P421"/>
    <mergeCell ref="A422:P422"/>
    <mergeCell ref="A423:B423"/>
    <mergeCell ref="A429:E429"/>
    <mergeCell ref="H429:P429"/>
    <mergeCell ref="A430:E430"/>
    <mergeCell ref="H430:P430"/>
    <mergeCell ref="A431:E431"/>
    <mergeCell ref="H431:P431"/>
    <mergeCell ref="A432:P432"/>
    <mergeCell ref="A433:E433"/>
    <mergeCell ref="H433:P433"/>
    <mergeCell ref="A434:P434"/>
    <mergeCell ref="A435:B435"/>
    <mergeCell ref="A436:P436"/>
    <mergeCell ref="A441:E441"/>
    <mergeCell ref="H441:P441"/>
    <mergeCell ref="A442:E442"/>
    <mergeCell ref="H442:P442"/>
    <mergeCell ref="A443:E443"/>
    <mergeCell ref="H443:P443"/>
    <mergeCell ref="A444:P444"/>
    <mergeCell ref="A445:E445"/>
    <mergeCell ref="H445:P445"/>
    <mergeCell ref="A446:P446"/>
    <mergeCell ref="A447:B447"/>
    <mergeCell ref="A453:E453"/>
    <mergeCell ref="H453:P453"/>
    <mergeCell ref="A454:E454"/>
    <mergeCell ref="H454:P454"/>
    <mergeCell ref="A455:E455"/>
    <mergeCell ref="H455:P455"/>
    <mergeCell ref="A456:P456"/>
    <mergeCell ref="A457:E457"/>
    <mergeCell ref="H457:P457"/>
    <mergeCell ref="A458:P458"/>
    <mergeCell ref="A459:B459"/>
    <mergeCell ref="A465:E465"/>
    <mergeCell ref="H465:P465"/>
    <mergeCell ref="A466:E466"/>
    <mergeCell ref="H466:P466"/>
    <mergeCell ref="A467:E467"/>
    <mergeCell ref="H467:P467"/>
    <mergeCell ref="A468:P468"/>
    <mergeCell ref="A469:E469"/>
    <mergeCell ref="H469:P469"/>
    <mergeCell ref="A470:P470"/>
    <mergeCell ref="A471:B471"/>
    <mergeCell ref="A477:E477"/>
    <mergeCell ref="H477:P477"/>
    <mergeCell ref="A478:E478"/>
    <mergeCell ref="H478:P478"/>
    <mergeCell ref="A479:E479"/>
    <mergeCell ref="H479:P479"/>
    <mergeCell ref="A480:P480"/>
    <mergeCell ref="A481:E481"/>
    <mergeCell ref="H481:P481"/>
    <mergeCell ref="A482:P482"/>
    <mergeCell ref="A483:B483"/>
    <mergeCell ref="A489:E489"/>
    <mergeCell ref="H489:P489"/>
    <mergeCell ref="A490:E490"/>
    <mergeCell ref="H490:P490"/>
    <mergeCell ref="A491:E491"/>
    <mergeCell ref="H491:P491"/>
    <mergeCell ref="A492:P492"/>
    <mergeCell ref="A493:E493"/>
    <mergeCell ref="H493:P493"/>
    <mergeCell ref="A494:P494"/>
    <mergeCell ref="A495:B495"/>
    <mergeCell ref="A501:E501"/>
    <mergeCell ref="H501:P501"/>
    <mergeCell ref="A502:E502"/>
    <mergeCell ref="H502:P502"/>
    <mergeCell ref="A503:E503"/>
    <mergeCell ref="H503:P503"/>
    <mergeCell ref="A504:P504"/>
    <mergeCell ref="A505:E505"/>
    <mergeCell ref="H505:P505"/>
    <mergeCell ref="A506:P506"/>
    <mergeCell ref="A507:B507"/>
    <mergeCell ref="A513:E513"/>
    <mergeCell ref="H513:P513"/>
    <mergeCell ref="A514:E514"/>
    <mergeCell ref="H514:P514"/>
    <mergeCell ref="A515:E515"/>
    <mergeCell ref="H515:P515"/>
    <mergeCell ref="A516:P516"/>
    <mergeCell ref="A517:E517"/>
    <mergeCell ref="H517:P517"/>
    <mergeCell ref="A518:P518"/>
    <mergeCell ref="A519:B519"/>
    <mergeCell ref="A521:B521"/>
    <mergeCell ref="C521:P521"/>
    <mergeCell ref="A524:E524"/>
    <mergeCell ref="H524:P524"/>
    <mergeCell ref="A525:E525"/>
    <mergeCell ref="H525:P525"/>
    <mergeCell ref="A526:E526"/>
    <mergeCell ref="H526:P526"/>
    <mergeCell ref="A527:E527"/>
    <mergeCell ref="H527:P527"/>
    <mergeCell ref="A528:E528"/>
    <mergeCell ref="H528:P528"/>
    <mergeCell ref="A529:P529"/>
    <mergeCell ref="A530:E530"/>
    <mergeCell ref="H530:P530"/>
    <mergeCell ref="A531:E531"/>
    <mergeCell ref="H531:P531"/>
    <mergeCell ref="A532:E532"/>
    <mergeCell ref="H532:P532"/>
    <mergeCell ref="A533:E533"/>
    <mergeCell ref="H533:P533"/>
    <mergeCell ref="A534:P534"/>
    <mergeCell ref="A535:E535"/>
    <mergeCell ref="H535:P535"/>
    <mergeCell ref="A536:E536"/>
    <mergeCell ref="H536:P536"/>
    <mergeCell ref="A537:E537"/>
    <mergeCell ref="H537:P537"/>
    <mergeCell ref="A538:E538"/>
    <mergeCell ref="H538:P538"/>
    <mergeCell ref="A539:E539"/>
    <mergeCell ref="H539:P539"/>
    <mergeCell ref="A540:E540"/>
    <mergeCell ref="H540:P540"/>
    <mergeCell ref="A541:E541"/>
    <mergeCell ref="H541:P541"/>
    <mergeCell ref="A542:P542"/>
    <mergeCell ref="A543:E543"/>
    <mergeCell ref="H543:P543"/>
    <mergeCell ref="A544:E544"/>
    <mergeCell ref="H544:P544"/>
    <mergeCell ref="A545:E545"/>
    <mergeCell ref="H545:P545"/>
    <mergeCell ref="A546:P546"/>
    <mergeCell ref="A547:E547"/>
    <mergeCell ref="H547:P547"/>
    <mergeCell ref="A548:E548"/>
    <mergeCell ref="H548:P548"/>
    <mergeCell ref="A549:E549"/>
    <mergeCell ref="H549:P549"/>
    <mergeCell ref="A550:E550"/>
    <mergeCell ref="H550:P550"/>
    <mergeCell ref="A551:P551"/>
    <mergeCell ref="A552:B552"/>
    <mergeCell ref="A557:P557"/>
    <mergeCell ref="A558:E558"/>
    <mergeCell ref="H558:P558"/>
    <mergeCell ref="A559:E559"/>
    <mergeCell ref="H559:P559"/>
    <mergeCell ref="A560:E560"/>
    <mergeCell ref="H560:P560"/>
    <mergeCell ref="A561:E561"/>
    <mergeCell ref="H561:P561"/>
    <mergeCell ref="A562:E562"/>
    <mergeCell ref="H562:P562"/>
    <mergeCell ref="A563:E563"/>
    <mergeCell ref="H563:P563"/>
    <mergeCell ref="A564:P564"/>
    <mergeCell ref="A565:E565"/>
    <mergeCell ref="H565:P565"/>
    <mergeCell ref="A566:E566"/>
    <mergeCell ref="H566:P566"/>
    <mergeCell ref="A567:E567"/>
    <mergeCell ref="H567:P567"/>
    <mergeCell ref="A568:E568"/>
    <mergeCell ref="H568:P568"/>
    <mergeCell ref="A569:E569"/>
    <mergeCell ref="H569:P569"/>
    <mergeCell ref="A570:E570"/>
    <mergeCell ref="H570:P570"/>
    <mergeCell ref="A571:B571"/>
    <mergeCell ref="A576:E576"/>
    <mergeCell ref="H576:P576"/>
    <mergeCell ref="A577:E577"/>
    <mergeCell ref="H577:P577"/>
    <mergeCell ref="A578:E578"/>
    <mergeCell ref="H578:P578"/>
    <mergeCell ref="A579:E579"/>
    <mergeCell ref="H579:P579"/>
    <mergeCell ref="A580:P580"/>
    <mergeCell ref="A581:E581"/>
    <mergeCell ref="H581:P581"/>
    <mergeCell ref="A582:P582"/>
    <mergeCell ref="A583:E583"/>
    <mergeCell ref="H583:P583"/>
    <mergeCell ref="A584:E584"/>
    <mergeCell ref="H584:P584"/>
    <mergeCell ref="A585:E585"/>
    <mergeCell ref="H585:P585"/>
    <mergeCell ref="A586:E586"/>
    <mergeCell ref="H586:P586"/>
    <mergeCell ref="A587:P587"/>
    <mergeCell ref="A588:E588"/>
    <mergeCell ref="H588:P588"/>
    <mergeCell ref="A589:P589"/>
    <mergeCell ref="A590:E590"/>
    <mergeCell ref="H590:P590"/>
    <mergeCell ref="A591:E591"/>
    <mergeCell ref="H591:P591"/>
    <mergeCell ref="A592:E592"/>
    <mergeCell ref="H592:P592"/>
    <mergeCell ref="A593:E593"/>
    <mergeCell ref="H593:P593"/>
    <mergeCell ref="A594:P594"/>
    <mergeCell ref="A595:E595"/>
    <mergeCell ref="H595:P595"/>
    <mergeCell ref="A596:P596"/>
    <mergeCell ref="A597:E597"/>
    <mergeCell ref="H597:P597"/>
    <mergeCell ref="A598:E598"/>
    <mergeCell ref="H598:P598"/>
    <mergeCell ref="A599:E599"/>
    <mergeCell ref="H599:P599"/>
    <mergeCell ref="A600:E600"/>
    <mergeCell ref="H600:P600"/>
    <mergeCell ref="A601:P601"/>
    <mergeCell ref="A602:E602"/>
    <mergeCell ref="H602:P602"/>
    <mergeCell ref="A603:P603"/>
    <mergeCell ref="A604:E604"/>
    <mergeCell ref="H604:P604"/>
    <mergeCell ref="A605:E605"/>
    <mergeCell ref="H605:P605"/>
    <mergeCell ref="A606:E606"/>
    <mergeCell ref="H606:P606"/>
    <mergeCell ref="A607:P607"/>
    <mergeCell ref="A608:E608"/>
    <mergeCell ref="H608:P608"/>
    <mergeCell ref="A609:P609"/>
    <mergeCell ref="A610:E610"/>
    <mergeCell ref="H610:P610"/>
    <mergeCell ref="A611:E611"/>
    <mergeCell ref="H611:P611"/>
    <mergeCell ref="A612:E612"/>
    <mergeCell ref="H612:P612"/>
    <mergeCell ref="A613:P613"/>
    <mergeCell ref="A614:E614"/>
    <mergeCell ref="H614:P614"/>
    <mergeCell ref="A615:E615"/>
    <mergeCell ref="H615:P615"/>
    <mergeCell ref="A616:E616"/>
    <mergeCell ref="H616:P616"/>
    <mergeCell ref="A617:E617"/>
    <mergeCell ref="H617:P617"/>
    <mergeCell ref="A618:P618"/>
    <mergeCell ref="A619:E619"/>
    <mergeCell ref="H619:P619"/>
    <mergeCell ref="A620:P620"/>
    <mergeCell ref="A621:E621"/>
    <mergeCell ref="H621:P621"/>
    <mergeCell ref="A622:E622"/>
    <mergeCell ref="H622:P622"/>
    <mergeCell ref="A623:E623"/>
    <mergeCell ref="H623:P623"/>
    <mergeCell ref="A624:E624"/>
    <mergeCell ref="H624:P624"/>
    <mergeCell ref="A625:E625"/>
    <mergeCell ref="H625:P625"/>
    <mergeCell ref="A626:P626"/>
    <mergeCell ref="A627:B627"/>
    <mergeCell ref="A628:P628"/>
    <mergeCell ref="A633:P633"/>
    <mergeCell ref="A634:E634"/>
    <mergeCell ref="H634:P634"/>
    <mergeCell ref="A635:E635"/>
    <mergeCell ref="H635:P635"/>
    <mergeCell ref="A636:E636"/>
    <mergeCell ref="H636:P636"/>
    <mergeCell ref="A637:E637"/>
    <mergeCell ref="H637:P637"/>
    <mergeCell ref="A638:E638"/>
    <mergeCell ref="H638:P638"/>
    <mergeCell ref="A639:E639"/>
    <mergeCell ref="H639:P639"/>
    <mergeCell ref="A640:P640"/>
    <mergeCell ref="A641:E641"/>
    <mergeCell ref="H641:P641"/>
    <mergeCell ref="A642:E642"/>
    <mergeCell ref="H642:P642"/>
    <mergeCell ref="A643:E643"/>
    <mergeCell ref="H643:P643"/>
    <mergeCell ref="A644:E644"/>
    <mergeCell ref="H644:P644"/>
    <mergeCell ref="A645:E645"/>
    <mergeCell ref="H645:P645"/>
    <mergeCell ref="A646:E646"/>
    <mergeCell ref="H646:P646"/>
    <mergeCell ref="A647:E647"/>
    <mergeCell ref="H647:P647"/>
    <mergeCell ref="A648:E648"/>
    <mergeCell ref="H648:P648"/>
    <mergeCell ref="A649:E649"/>
    <mergeCell ref="H649:P649"/>
    <mergeCell ref="A650:E650"/>
    <mergeCell ref="H650:P650"/>
    <mergeCell ref="A651:E651"/>
    <mergeCell ref="H651:P651"/>
    <mergeCell ref="A652:E652"/>
    <mergeCell ref="H652:P652"/>
    <mergeCell ref="A653:P653"/>
    <mergeCell ref="A654:E654"/>
    <mergeCell ref="H654:P654"/>
    <mergeCell ref="A655:E655"/>
    <mergeCell ref="H655:P655"/>
    <mergeCell ref="A656:E656"/>
    <mergeCell ref="H656:P656"/>
    <mergeCell ref="A657:E657"/>
    <mergeCell ref="H657:P657"/>
    <mergeCell ref="A658:E658"/>
    <mergeCell ref="H658:P658"/>
    <mergeCell ref="A659:E659"/>
    <mergeCell ref="H659:P659"/>
    <mergeCell ref="A660:E660"/>
    <mergeCell ref="H660:P660"/>
    <mergeCell ref="A661:E661"/>
    <mergeCell ref="H661:P661"/>
    <mergeCell ref="A662:E662"/>
    <mergeCell ref="H662:P662"/>
    <mergeCell ref="A663:E663"/>
    <mergeCell ref="H663:P663"/>
    <mergeCell ref="A664:E664"/>
    <mergeCell ref="H664:P664"/>
    <mergeCell ref="A665:E665"/>
    <mergeCell ref="H665:P665"/>
    <mergeCell ref="A666:P666"/>
    <mergeCell ref="A667:E667"/>
    <mergeCell ref="H667:P667"/>
    <mergeCell ref="A668:E668"/>
    <mergeCell ref="H668:P668"/>
    <mergeCell ref="A669:E669"/>
    <mergeCell ref="H669:P669"/>
    <mergeCell ref="A670:E670"/>
    <mergeCell ref="H670:P670"/>
    <mergeCell ref="A671:E671"/>
    <mergeCell ref="H671:P671"/>
    <mergeCell ref="A672:E672"/>
    <mergeCell ref="H672:P672"/>
    <mergeCell ref="A673:E673"/>
    <mergeCell ref="H673:P673"/>
    <mergeCell ref="A674:E674"/>
    <mergeCell ref="H674:P674"/>
    <mergeCell ref="A675:E675"/>
    <mergeCell ref="H675:P675"/>
    <mergeCell ref="A676:E676"/>
    <mergeCell ref="H676:P676"/>
    <mergeCell ref="A677:E677"/>
    <mergeCell ref="H677:P677"/>
    <mergeCell ref="A678:E678"/>
    <mergeCell ref="H678:P678"/>
    <mergeCell ref="A679:P679"/>
    <mergeCell ref="A680:E680"/>
    <mergeCell ref="H680:P680"/>
    <mergeCell ref="A681:E681"/>
    <mergeCell ref="H681:P681"/>
    <mergeCell ref="A682:E682"/>
    <mergeCell ref="H682:P682"/>
    <mergeCell ref="A683:E683"/>
    <mergeCell ref="H683:P683"/>
    <mergeCell ref="A684:E684"/>
    <mergeCell ref="H684:P684"/>
    <mergeCell ref="A685:E685"/>
    <mergeCell ref="H685:P685"/>
    <mergeCell ref="A686:E686"/>
    <mergeCell ref="H686:P686"/>
    <mergeCell ref="A687:E687"/>
    <mergeCell ref="H687:P687"/>
    <mergeCell ref="A688:E688"/>
    <mergeCell ref="H688:P688"/>
    <mergeCell ref="A689:E689"/>
    <mergeCell ref="H689:P689"/>
    <mergeCell ref="A690:E690"/>
    <mergeCell ref="H690:P690"/>
    <mergeCell ref="A691:P691"/>
    <mergeCell ref="A692:E692"/>
    <mergeCell ref="H692:P692"/>
    <mergeCell ref="A693:E693"/>
    <mergeCell ref="H693:P693"/>
    <mergeCell ref="A694:E694"/>
    <mergeCell ref="H694:P694"/>
    <mergeCell ref="A695:E695"/>
    <mergeCell ref="H695:P695"/>
    <mergeCell ref="A696:E696"/>
    <mergeCell ref="H696:P696"/>
    <mergeCell ref="A697:E697"/>
    <mergeCell ref="H697:P697"/>
    <mergeCell ref="A698:E698"/>
    <mergeCell ref="H698:P698"/>
    <mergeCell ref="A699:E699"/>
    <mergeCell ref="H699:P699"/>
    <mergeCell ref="A700:E700"/>
    <mergeCell ref="H700:P700"/>
    <mergeCell ref="A701:E701"/>
    <mergeCell ref="H701:P701"/>
    <mergeCell ref="A702:E702"/>
    <mergeCell ref="H702:P702"/>
    <mergeCell ref="A703:E703"/>
    <mergeCell ref="H703:P703"/>
    <mergeCell ref="A704:E704"/>
    <mergeCell ref="H704:P704"/>
    <mergeCell ref="A705:E705"/>
    <mergeCell ref="H705:P705"/>
    <mergeCell ref="A706:E706"/>
    <mergeCell ref="H706:P706"/>
    <mergeCell ref="A707:E707"/>
    <mergeCell ref="H707:P707"/>
    <mergeCell ref="A708:E708"/>
    <mergeCell ref="H708:P708"/>
    <mergeCell ref="A709:E709"/>
    <mergeCell ref="H709:P709"/>
    <mergeCell ref="A710:E710"/>
    <mergeCell ref="H710:P710"/>
    <mergeCell ref="A711:E711"/>
    <mergeCell ref="H711:P711"/>
    <mergeCell ref="A712:E712"/>
    <mergeCell ref="H712:P712"/>
    <mergeCell ref="A713:E713"/>
    <mergeCell ref="H713:P713"/>
    <mergeCell ref="A714:E714"/>
    <mergeCell ref="H714:P714"/>
    <mergeCell ref="A715:E715"/>
    <mergeCell ref="H715:P715"/>
    <mergeCell ref="A716:E716"/>
    <mergeCell ref="H716:P716"/>
    <mergeCell ref="A717:E717"/>
    <mergeCell ref="H717:P717"/>
    <mergeCell ref="A718:E718"/>
    <mergeCell ref="H718:P718"/>
    <mergeCell ref="A719:E719"/>
    <mergeCell ref="H719:P719"/>
    <mergeCell ref="A720:E720"/>
    <mergeCell ref="H720:P720"/>
    <mergeCell ref="A721:P721"/>
    <mergeCell ref="A722:E722"/>
    <mergeCell ref="H722:P722"/>
    <mergeCell ref="A723:E723"/>
    <mergeCell ref="H723:P723"/>
    <mergeCell ref="A724:E724"/>
    <mergeCell ref="H724:P724"/>
    <mergeCell ref="A725:E725"/>
    <mergeCell ref="H725:P725"/>
    <mergeCell ref="A726:E726"/>
    <mergeCell ref="H726:P726"/>
    <mergeCell ref="A727:E727"/>
    <mergeCell ref="H727:P727"/>
    <mergeCell ref="A728:E728"/>
    <mergeCell ref="H728:P728"/>
    <mergeCell ref="A729:E729"/>
    <mergeCell ref="H729:P729"/>
    <mergeCell ref="A730:E730"/>
    <mergeCell ref="H730:P730"/>
    <mergeCell ref="A731:E731"/>
    <mergeCell ref="H731:P731"/>
    <mergeCell ref="A732:E732"/>
    <mergeCell ref="H732:P732"/>
    <mergeCell ref="A733:E733"/>
    <mergeCell ref="H733:P733"/>
    <mergeCell ref="A734:B734"/>
    <mergeCell ref="A735:P735"/>
    <mergeCell ref="A736:P736"/>
    <mergeCell ref="A737:P737"/>
    <mergeCell ref="A738:P738"/>
    <mergeCell ref="A739:P739"/>
    <mergeCell ref="A740:P740"/>
    <mergeCell ref="L744:P744"/>
    <mergeCell ref="A629:B630"/>
    <mergeCell ref="C629:P630"/>
    <mergeCell ref="A631:B632"/>
    <mergeCell ref="C631:P632"/>
    <mergeCell ref="A572:B573"/>
    <mergeCell ref="C572:P573"/>
    <mergeCell ref="A574:B575"/>
    <mergeCell ref="C574:P575"/>
    <mergeCell ref="A555:B556"/>
    <mergeCell ref="C555:P556"/>
    <mergeCell ref="A553:B554"/>
    <mergeCell ref="C553:P554"/>
    <mergeCell ref="A522:B523"/>
    <mergeCell ref="C522:P523"/>
    <mergeCell ref="A509:B510"/>
    <mergeCell ref="C509:P510"/>
    <mergeCell ref="A511:B512"/>
    <mergeCell ref="C511:P512"/>
    <mergeCell ref="A497:B498"/>
    <mergeCell ref="C497:P498"/>
    <mergeCell ref="A499:B500"/>
    <mergeCell ref="C499:P500"/>
    <mergeCell ref="A485:B486"/>
    <mergeCell ref="C485:P486"/>
    <mergeCell ref="A487:B488"/>
    <mergeCell ref="C487:P488"/>
    <mergeCell ref="A473:B474"/>
    <mergeCell ref="C473:P474"/>
    <mergeCell ref="A475:B476"/>
    <mergeCell ref="C475:P476"/>
    <mergeCell ref="A463:B464"/>
    <mergeCell ref="C463:P464"/>
    <mergeCell ref="A461:B462"/>
    <mergeCell ref="C461:P462"/>
    <mergeCell ref="A449:B450"/>
    <mergeCell ref="C449:P450"/>
    <mergeCell ref="A451:B452"/>
    <mergeCell ref="C451:P452"/>
    <mergeCell ref="A437:B438"/>
    <mergeCell ref="C437:P438"/>
    <mergeCell ref="A439:B440"/>
    <mergeCell ref="C439:P440"/>
    <mergeCell ref="A425:B426"/>
    <mergeCell ref="C425:P426"/>
    <mergeCell ref="A427:B428"/>
    <mergeCell ref="C427:P428"/>
    <mergeCell ref="A412:B413"/>
    <mergeCell ref="C412:P413"/>
    <mergeCell ref="A414:B415"/>
    <mergeCell ref="C414:P415"/>
    <mergeCell ref="A394:B395"/>
    <mergeCell ref="C394:P395"/>
    <mergeCell ref="A392:B393"/>
    <mergeCell ref="C392:P393"/>
    <mergeCell ref="A383:B384"/>
    <mergeCell ref="C383:P384"/>
    <mergeCell ref="A372:B373"/>
    <mergeCell ref="C372:P373"/>
    <mergeCell ref="A354:B356"/>
    <mergeCell ref="C354:P356"/>
    <mergeCell ref="A337:B339"/>
    <mergeCell ref="C337:P339"/>
    <mergeCell ref="A329:B330"/>
    <mergeCell ref="C329:P330"/>
    <mergeCell ref="A321:B323"/>
    <mergeCell ref="C321:P323"/>
    <mergeCell ref="A314:B315"/>
    <mergeCell ref="C314:P315"/>
    <mergeCell ref="A306:B307"/>
    <mergeCell ref="C306:P307"/>
    <mergeCell ref="A298:B299"/>
    <mergeCell ref="C298:P299"/>
    <mergeCell ref="A287:B288"/>
    <mergeCell ref="C287:P288"/>
    <mergeCell ref="A277:B278"/>
    <mergeCell ref="C277:P278"/>
    <mergeCell ref="A267:B268"/>
    <mergeCell ref="C267:P268"/>
    <mergeCell ref="A256:B257"/>
    <mergeCell ref="C256:P257"/>
    <mergeCell ref="A149:B150"/>
    <mergeCell ref="C149:P150"/>
    <mergeCell ref="A137:B138"/>
    <mergeCell ref="C137:P138"/>
    <mergeCell ref="A125:B126"/>
    <mergeCell ref="C125:P126"/>
    <mergeCell ref="A113:B114"/>
    <mergeCell ref="C113:P114"/>
    <mergeCell ref="A101:B102"/>
    <mergeCell ref="C101:P102"/>
    <mergeCell ref="A89:B90"/>
    <mergeCell ref="C89:P90"/>
    <mergeCell ref="A79:B80"/>
    <mergeCell ref="C79:P80"/>
    <mergeCell ref="A70:B71"/>
    <mergeCell ref="C70:P71"/>
    <mergeCell ref="A61:B62"/>
    <mergeCell ref="C61:P62"/>
    <mergeCell ref="A52:B53"/>
    <mergeCell ref="C52:P53"/>
    <mergeCell ref="A42:B43"/>
    <mergeCell ref="C42:P43"/>
    <mergeCell ref="A32:B33"/>
    <mergeCell ref="C32:P33"/>
    <mergeCell ref="A22:B23"/>
    <mergeCell ref="C22:P23"/>
  </mergeCells>
  <printOptions/>
  <pageMargins left="0.7875" right="0.7875" top="0.7875" bottom="0.7875" header="0.511805555555556" footer="0.511805555555556"/>
  <pageSetup horizontalDpi="300" verticalDpi="300" orientation="portrait" paperSize="9" scale="45"/>
  <rowBreaks count="2" manualBreakCount="2">
    <brk id="295" max="16383" man="1"/>
    <brk id="344"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AMJ56"/>
  <sheetViews>
    <sheetView zoomScale="80" zoomScaleNormal="80" workbookViewId="0" topLeftCell="A1">
      <selection activeCell="J55" sqref="J55"/>
    </sheetView>
  </sheetViews>
  <sheetFormatPr defaultColWidth="9.140625" defaultRowHeight="15"/>
  <cols>
    <col min="1" max="1" width="9.140625" style="92" customWidth="1"/>
    <col min="2" max="2" width="52.140625" style="93" customWidth="1"/>
    <col min="3" max="3" width="18.140625" style="93" customWidth="1"/>
    <col min="4" max="11" width="15.7109375" style="93" customWidth="1"/>
    <col min="12" max="12" width="19.00390625" style="94" customWidth="1"/>
    <col min="13" max="13" width="21.57421875" style="95" customWidth="1"/>
    <col min="14" max="14" width="19.8515625" style="95" customWidth="1"/>
    <col min="15" max="1023" width="9.140625" style="95" customWidth="1"/>
    <col min="1024" max="1024" width="11.57421875" style="0" customWidth="1"/>
  </cols>
  <sheetData>
    <row r="1" spans="1:12" ht="18.75">
      <c r="A1" s="96" t="str">
        <f>CUSTOS!$A$1</f>
        <v>PREFEITURA MUNICIPAL DE OURO PRETO</v>
      </c>
      <c r="B1" s="96"/>
      <c r="C1" s="96"/>
      <c r="D1" s="96"/>
      <c r="E1" s="96"/>
      <c r="F1" s="96"/>
      <c r="G1" s="96"/>
      <c r="H1" s="96"/>
      <c r="I1" s="96"/>
      <c r="J1" s="96"/>
      <c r="K1" s="96"/>
      <c r="L1" s="96"/>
    </row>
    <row r="2" spans="1:12" ht="15" customHeight="1">
      <c r="A2" s="97" t="str">
        <f>CUSTOS!$A$2</f>
        <v>ESTADO DE MINAS GERAIS</v>
      </c>
      <c r="B2" s="97"/>
      <c r="C2" s="97"/>
      <c r="D2" s="97"/>
      <c r="E2" s="97"/>
      <c r="F2" s="97"/>
      <c r="G2" s="97"/>
      <c r="H2" s="97"/>
      <c r="I2" s="97"/>
      <c r="J2" s="97"/>
      <c r="K2" s="97"/>
      <c r="L2" s="97"/>
    </row>
    <row r="3" spans="1:1024" s="89" customFormat="1" ht="15" customHeight="1">
      <c r="A3" s="98" t="str">
        <f>CUSTOS!$A$3</f>
        <v>SECRETÁRIA DE OBRAS E URBANISMO</v>
      </c>
      <c r="B3" s="98"/>
      <c r="C3" s="98"/>
      <c r="D3" s="98"/>
      <c r="E3" s="98"/>
      <c r="F3" s="98"/>
      <c r="G3" s="98"/>
      <c r="H3" s="98"/>
      <c r="I3" s="98"/>
      <c r="J3" s="98"/>
      <c r="K3" s="98"/>
      <c r="L3" s="98"/>
      <c r="AMJ3"/>
    </row>
    <row r="4" spans="1:12" ht="15" customHeight="1">
      <c r="A4" s="99"/>
      <c r="B4" s="100"/>
      <c r="C4" s="100"/>
      <c r="D4" s="100"/>
      <c r="E4" s="100"/>
      <c r="F4" s="100"/>
      <c r="G4" s="100"/>
      <c r="H4" s="100"/>
      <c r="I4" s="100"/>
      <c r="J4" s="100"/>
      <c r="K4" s="100"/>
      <c r="L4" s="123"/>
    </row>
    <row r="5" spans="1:12" ht="16.5" customHeight="1">
      <c r="A5" s="101" t="s">
        <v>599</v>
      </c>
      <c r="B5" s="101"/>
      <c r="C5" s="101"/>
      <c r="D5" s="101"/>
      <c r="E5" s="101"/>
      <c r="F5" s="101"/>
      <c r="G5" s="101"/>
      <c r="H5" s="101"/>
      <c r="I5" s="101"/>
      <c r="J5" s="101"/>
      <c r="K5" s="101"/>
      <c r="L5" s="101"/>
    </row>
    <row r="6" spans="1:1024" s="90" customFormat="1" ht="38.1" customHeight="1">
      <c r="A6" s="102" t="s">
        <v>4</v>
      </c>
      <c r="B6" s="103" t="str">
        <f>CUSTOS!B7</f>
        <v>CONSTRUÇÃO DE CAPELA VELÓRIO NO DISTRITO DE SANTO ANTÔNIO DO LEITE</v>
      </c>
      <c r="C6" s="103"/>
      <c r="D6" s="103"/>
      <c r="E6" s="103"/>
      <c r="F6" s="103"/>
      <c r="G6" s="103"/>
      <c r="H6" s="103"/>
      <c r="I6" s="103"/>
      <c r="J6" s="103"/>
      <c r="K6" s="103"/>
      <c r="L6" s="103"/>
      <c r="AMJ6"/>
    </row>
    <row r="7" spans="1:1024" s="90" customFormat="1" ht="16.5" customHeight="1">
      <c r="A7" s="104" t="s">
        <v>600</v>
      </c>
      <c r="B7" s="105" t="str">
        <f>CUSTOS!B9</f>
        <v>MUNICIPIO DE OURO PRETO</v>
      </c>
      <c r="C7" s="105"/>
      <c r="D7" s="105"/>
      <c r="E7" s="105"/>
      <c r="F7" s="105"/>
      <c r="G7" s="105"/>
      <c r="H7" s="105"/>
      <c r="I7" s="105"/>
      <c r="J7" s="105"/>
      <c r="K7" s="105"/>
      <c r="L7" s="105"/>
      <c r="AMJ7"/>
    </row>
    <row r="8" spans="1:1024" s="91" customFormat="1" ht="16.5">
      <c r="A8" s="106" t="s">
        <v>13</v>
      </c>
      <c r="B8" s="107" t="s">
        <v>601</v>
      </c>
      <c r="C8" s="107" t="s">
        <v>467</v>
      </c>
      <c r="D8" s="108" t="s">
        <v>462</v>
      </c>
      <c r="E8" s="107" t="s">
        <v>602</v>
      </c>
      <c r="F8" s="108" t="s">
        <v>462</v>
      </c>
      <c r="G8" s="107" t="s">
        <v>603</v>
      </c>
      <c r="H8" s="108" t="s">
        <v>462</v>
      </c>
      <c r="I8" s="107" t="s">
        <v>604</v>
      </c>
      <c r="J8" s="108" t="s">
        <v>462</v>
      </c>
      <c r="K8" s="107" t="s">
        <v>605</v>
      </c>
      <c r="L8" s="124" t="s">
        <v>606</v>
      </c>
      <c r="AMJ8"/>
    </row>
    <row r="9" spans="1:14" ht="15">
      <c r="A9" s="109" t="s">
        <v>22</v>
      </c>
      <c r="B9" s="110" t="str">
        <f>CUSTOS!D11</f>
        <v>INSTALAÇÃO DA OBRA</v>
      </c>
      <c r="C9" s="111">
        <f>CUSTOS!J20</f>
        <v>63249.7</v>
      </c>
      <c r="D9" s="112">
        <v>1</v>
      </c>
      <c r="E9" s="113">
        <f aca="true" t="shared" si="0" ref="E9:E24">C9*D9</f>
        <v>63249.7</v>
      </c>
      <c r="F9" s="112"/>
      <c r="G9" s="113">
        <f aca="true" t="shared" si="1" ref="G9:G24">F9*C9</f>
        <v>0</v>
      </c>
      <c r="H9" s="112"/>
      <c r="I9" s="113">
        <f aca="true" t="shared" si="2" ref="I9:I24">C9*H9</f>
        <v>0</v>
      </c>
      <c r="J9" s="112"/>
      <c r="K9" s="113">
        <f aca="true" t="shared" si="3" ref="K9:K24">C9*J9</f>
        <v>0</v>
      </c>
      <c r="L9" s="125">
        <f aca="true" t="shared" si="4" ref="L9:L24">F9+D9+H9+J9</f>
        <v>1</v>
      </c>
      <c r="M9" s="126">
        <f aca="true" t="shared" si="5" ref="M9:M24">E9+G9+I9+K9</f>
        <v>63249.7</v>
      </c>
      <c r="N9" s="126">
        <f aca="true" t="shared" si="6" ref="N9:N13">M9</f>
        <v>63249.7</v>
      </c>
    </row>
    <row r="10" spans="1:14" ht="15" customHeight="1">
      <c r="A10" s="109" t="s">
        <v>42</v>
      </c>
      <c r="B10" s="110" t="str">
        <f>CUSTOS!D21</f>
        <v>LOCAÇÃO DE OBRA</v>
      </c>
      <c r="C10" s="111">
        <f>CUSTOS!J28</f>
        <v>5976.14</v>
      </c>
      <c r="D10" s="112">
        <v>1</v>
      </c>
      <c r="E10" s="113">
        <f t="shared" si="0"/>
        <v>5976.14</v>
      </c>
      <c r="F10" s="112"/>
      <c r="G10" s="113">
        <f t="shared" si="1"/>
        <v>0</v>
      </c>
      <c r="H10" s="112"/>
      <c r="I10" s="113">
        <f t="shared" si="2"/>
        <v>0</v>
      </c>
      <c r="J10" s="112"/>
      <c r="K10" s="113">
        <f t="shared" si="3"/>
        <v>0</v>
      </c>
      <c r="L10" s="125">
        <f t="shared" si="4"/>
        <v>1</v>
      </c>
      <c r="M10" s="126">
        <f t="shared" si="5"/>
        <v>5976.14</v>
      </c>
      <c r="N10" s="126">
        <f t="shared" si="6"/>
        <v>5976.14</v>
      </c>
    </row>
    <row r="11" spans="1:14" ht="15">
      <c r="A11" s="109" t="s">
        <v>57</v>
      </c>
      <c r="B11" s="114" t="s">
        <v>607</v>
      </c>
      <c r="C11" s="111">
        <f>CUSTOS!J37</f>
        <v>19827.16</v>
      </c>
      <c r="D11" s="112">
        <v>0.7</v>
      </c>
      <c r="E11" s="113">
        <f t="shared" si="0"/>
        <v>13879.012</v>
      </c>
      <c r="F11" s="112">
        <v>0.3</v>
      </c>
      <c r="G11" s="113">
        <f t="shared" si="1"/>
        <v>5948.148</v>
      </c>
      <c r="H11" s="112"/>
      <c r="I11" s="113">
        <f t="shared" si="2"/>
        <v>0</v>
      </c>
      <c r="J11" s="112"/>
      <c r="K11" s="113">
        <f t="shared" si="3"/>
        <v>0</v>
      </c>
      <c r="L11" s="125">
        <f t="shared" si="4"/>
        <v>1</v>
      </c>
      <c r="M11" s="126">
        <f t="shared" si="5"/>
        <v>19827.16</v>
      </c>
      <c r="N11" s="126">
        <f t="shared" si="6"/>
        <v>19827.16</v>
      </c>
    </row>
    <row r="12" spans="1:14" ht="15">
      <c r="A12" s="109" t="s">
        <v>79</v>
      </c>
      <c r="B12" s="110" t="str">
        <f>CUSTOS!D38</f>
        <v>FUNDAÇÕES, PILARES,  VIGAS E LAJES</v>
      </c>
      <c r="C12" s="111">
        <f>CUSTOS!J49</f>
        <v>90916.88</v>
      </c>
      <c r="D12" s="112">
        <v>0.3</v>
      </c>
      <c r="E12" s="113">
        <f t="shared" si="0"/>
        <v>27275.064</v>
      </c>
      <c r="F12" s="112">
        <v>0.7</v>
      </c>
      <c r="G12" s="113">
        <f t="shared" si="1"/>
        <v>63641.816</v>
      </c>
      <c r="H12" s="112"/>
      <c r="I12" s="113">
        <f t="shared" si="2"/>
        <v>0</v>
      </c>
      <c r="J12" s="112"/>
      <c r="K12" s="113">
        <f t="shared" si="3"/>
        <v>0</v>
      </c>
      <c r="L12" s="125">
        <f t="shared" si="4"/>
        <v>1</v>
      </c>
      <c r="M12" s="126">
        <f t="shared" si="5"/>
        <v>90916.88</v>
      </c>
      <c r="N12" s="126">
        <f t="shared" si="6"/>
        <v>90916.88</v>
      </c>
    </row>
    <row r="13" spans="1:14" ht="28.35" customHeight="1">
      <c r="A13" s="109" t="s">
        <v>110</v>
      </c>
      <c r="B13" s="110" t="str">
        <f>CUSTOS!D50</f>
        <v>ALVENARIA, REVESTIMENTO, VERGAS</v>
      </c>
      <c r="C13" s="111">
        <f>CUSTOS!J59</f>
        <v>47254.29</v>
      </c>
      <c r="D13" s="112"/>
      <c r="E13" s="113">
        <f t="shared" si="0"/>
        <v>0</v>
      </c>
      <c r="F13" s="112">
        <v>0.35</v>
      </c>
      <c r="G13" s="113">
        <f t="shared" si="1"/>
        <v>16539.0015</v>
      </c>
      <c r="H13" s="112">
        <v>0.35</v>
      </c>
      <c r="I13" s="113">
        <f t="shared" si="2"/>
        <v>16539.0015</v>
      </c>
      <c r="J13" s="112">
        <v>0.3</v>
      </c>
      <c r="K13" s="113">
        <f t="shared" si="3"/>
        <v>14176.287</v>
      </c>
      <c r="L13" s="125">
        <f t="shared" si="4"/>
        <v>1</v>
      </c>
      <c r="M13" s="126">
        <f t="shared" si="5"/>
        <v>47254.29</v>
      </c>
      <c r="N13" s="126">
        <f t="shared" si="6"/>
        <v>47254.29</v>
      </c>
    </row>
    <row r="14" spans="1:14" ht="15">
      <c r="A14" s="109" t="s">
        <v>138</v>
      </c>
      <c r="B14" s="110" t="str">
        <f>CUSTOS!D60</f>
        <v>COBERTURA E FORROS</v>
      </c>
      <c r="C14" s="111">
        <f>CUSTOS!J66</f>
        <v>93452.94</v>
      </c>
      <c r="D14" s="112"/>
      <c r="E14" s="113">
        <f t="shared" si="0"/>
        <v>0</v>
      </c>
      <c r="F14" s="112"/>
      <c r="G14" s="113">
        <f t="shared" si="1"/>
        <v>0</v>
      </c>
      <c r="H14" s="112"/>
      <c r="I14" s="113">
        <f t="shared" si="2"/>
        <v>0</v>
      </c>
      <c r="J14" s="112"/>
      <c r="K14" s="113">
        <f t="shared" si="3"/>
        <v>0</v>
      </c>
      <c r="L14" s="125">
        <f t="shared" si="4"/>
        <v>0</v>
      </c>
      <c r="M14" s="126">
        <f t="shared" si="5"/>
        <v>0</v>
      </c>
      <c r="N14" s="126"/>
    </row>
    <row r="15" spans="1:14" ht="32.25" customHeight="1">
      <c r="A15" s="109" t="s">
        <v>155</v>
      </c>
      <c r="B15" s="110" t="str">
        <f>CUSTOS!D67</f>
        <v>INSTALAÇÕES HIDRO SANITÁRIA ( FORNECIMENTO E INSTALAÇÃO)</v>
      </c>
      <c r="C15" s="111">
        <f>CUSTOS!J103</f>
        <v>20889.86</v>
      </c>
      <c r="D15" s="112"/>
      <c r="E15" s="113">
        <f t="shared" si="0"/>
        <v>0</v>
      </c>
      <c r="F15" s="112"/>
      <c r="G15" s="113">
        <f t="shared" si="1"/>
        <v>0</v>
      </c>
      <c r="H15" s="112"/>
      <c r="I15" s="113">
        <f t="shared" si="2"/>
        <v>0</v>
      </c>
      <c r="J15" s="112"/>
      <c r="K15" s="113">
        <f t="shared" si="3"/>
        <v>0</v>
      </c>
      <c r="L15" s="125">
        <f t="shared" si="4"/>
        <v>0</v>
      </c>
      <c r="M15" s="126">
        <f t="shared" si="5"/>
        <v>0</v>
      </c>
      <c r="N15" s="126"/>
    </row>
    <row r="16" spans="1:14" ht="33" customHeight="1">
      <c r="A16" s="109" t="s">
        <v>262</v>
      </c>
      <c r="B16" s="110" t="str">
        <f>CUSTOS!D104</f>
        <v>INSTALAÇÕES ELÉTRICA ( FORNECIMENTO E INSTALAÇÃO)</v>
      </c>
      <c r="C16" s="111">
        <f>CUSTOS!J139</f>
        <v>14884.36</v>
      </c>
      <c r="D16" s="112"/>
      <c r="E16" s="113">
        <f t="shared" si="0"/>
        <v>0</v>
      </c>
      <c r="F16" s="112"/>
      <c r="G16" s="113">
        <f t="shared" si="1"/>
        <v>0</v>
      </c>
      <c r="H16" s="112"/>
      <c r="I16" s="113">
        <f t="shared" si="2"/>
        <v>0</v>
      </c>
      <c r="J16" s="112"/>
      <c r="K16" s="113">
        <f t="shared" si="3"/>
        <v>0</v>
      </c>
      <c r="L16" s="125">
        <f t="shared" si="4"/>
        <v>0</v>
      </c>
      <c r="M16" s="126">
        <f t="shared" si="5"/>
        <v>0</v>
      </c>
      <c r="N16" s="126"/>
    </row>
    <row r="17" spans="1:14" ht="15">
      <c r="A17" s="109" t="s">
        <v>367</v>
      </c>
      <c r="B17" s="115" t="str">
        <f>CUSTOS!D140</f>
        <v>ESQUADRIAS ( FORNECIMENTO E INSTALAÇÃO)</v>
      </c>
      <c r="C17" s="111">
        <f>CUSTOS!J146</f>
        <v>23832.82</v>
      </c>
      <c r="D17" s="112"/>
      <c r="E17" s="113">
        <f t="shared" si="0"/>
        <v>0</v>
      </c>
      <c r="F17" s="112"/>
      <c r="G17" s="113">
        <f t="shared" si="1"/>
        <v>0</v>
      </c>
      <c r="H17" s="112"/>
      <c r="I17" s="113">
        <f t="shared" si="2"/>
        <v>0</v>
      </c>
      <c r="J17" s="112"/>
      <c r="K17" s="113">
        <f t="shared" si="3"/>
        <v>0</v>
      </c>
      <c r="L17" s="125">
        <f t="shared" si="4"/>
        <v>0</v>
      </c>
      <c r="M17" s="126">
        <f t="shared" si="5"/>
        <v>0</v>
      </c>
      <c r="N17" s="126"/>
    </row>
    <row r="18" spans="1:14" ht="15">
      <c r="A18" s="109" t="s">
        <v>385</v>
      </c>
      <c r="B18" s="115" t="str">
        <f>CUSTOS!D147</f>
        <v>PISOS</v>
      </c>
      <c r="C18" s="111">
        <f>CUSTOS!J153</f>
        <v>21032.95</v>
      </c>
      <c r="D18" s="112"/>
      <c r="E18" s="113">
        <f t="shared" si="0"/>
        <v>0</v>
      </c>
      <c r="F18" s="112"/>
      <c r="G18" s="113">
        <f t="shared" si="1"/>
        <v>0</v>
      </c>
      <c r="H18" s="112"/>
      <c r="I18" s="113">
        <f t="shared" si="2"/>
        <v>0</v>
      </c>
      <c r="J18" s="112"/>
      <c r="K18" s="113">
        <f t="shared" si="3"/>
        <v>0</v>
      </c>
      <c r="L18" s="125">
        <f t="shared" si="4"/>
        <v>0</v>
      </c>
      <c r="M18" s="126">
        <f t="shared" si="5"/>
        <v>0</v>
      </c>
      <c r="N18" s="126"/>
    </row>
    <row r="19" spans="1:14" ht="15">
      <c r="A19" s="109" t="s">
        <v>399</v>
      </c>
      <c r="B19" s="115" t="str">
        <f>CUSTOS!D154</f>
        <v>PINTURA</v>
      </c>
      <c r="C19" s="111">
        <f>CUSTOS!J159</f>
        <v>11182.12</v>
      </c>
      <c r="D19" s="112"/>
      <c r="E19" s="113">
        <f t="shared" si="0"/>
        <v>0</v>
      </c>
      <c r="F19" s="112"/>
      <c r="G19" s="113">
        <f t="shared" si="1"/>
        <v>0</v>
      </c>
      <c r="H19" s="112"/>
      <c r="I19" s="113">
        <f t="shared" si="2"/>
        <v>0</v>
      </c>
      <c r="J19" s="112"/>
      <c r="K19" s="113">
        <f t="shared" si="3"/>
        <v>0</v>
      </c>
      <c r="L19" s="125">
        <f t="shared" si="4"/>
        <v>0</v>
      </c>
      <c r="M19" s="126">
        <f t="shared" si="5"/>
        <v>0</v>
      </c>
      <c r="N19" s="126"/>
    </row>
    <row r="20" spans="1:14" ht="15">
      <c r="A20" s="109" t="s">
        <v>413</v>
      </c>
      <c r="B20" s="115" t="str">
        <f>CUSTOS!D160</f>
        <v>SERRALHERIA</v>
      </c>
      <c r="C20" s="111">
        <f>CUSTOS!J164</f>
        <v>7363.71</v>
      </c>
      <c r="D20" s="112"/>
      <c r="E20" s="113">
        <f t="shared" si="0"/>
        <v>0</v>
      </c>
      <c r="F20" s="112"/>
      <c r="G20" s="113">
        <f t="shared" si="1"/>
        <v>0</v>
      </c>
      <c r="H20" s="112"/>
      <c r="I20" s="113">
        <f t="shared" si="2"/>
        <v>0</v>
      </c>
      <c r="J20" s="112"/>
      <c r="K20" s="113">
        <f t="shared" si="3"/>
        <v>0</v>
      </c>
      <c r="L20" s="125">
        <f t="shared" si="4"/>
        <v>0</v>
      </c>
      <c r="M20" s="126">
        <f t="shared" si="5"/>
        <v>0</v>
      </c>
      <c r="N20" s="126"/>
    </row>
    <row r="21" spans="1:14" ht="15">
      <c r="A21" s="109" t="s">
        <v>421</v>
      </c>
      <c r="B21" s="115" t="str">
        <f>CUSTOS!D165</f>
        <v>DIVERSOS</v>
      </c>
      <c r="C21" s="111">
        <f>CUSTOS!J175</f>
        <v>5197.22</v>
      </c>
      <c r="D21" s="112"/>
      <c r="E21" s="113">
        <f t="shared" si="0"/>
        <v>0</v>
      </c>
      <c r="F21" s="112"/>
      <c r="G21" s="113">
        <f t="shared" si="1"/>
        <v>0</v>
      </c>
      <c r="H21" s="112"/>
      <c r="I21" s="113">
        <f t="shared" si="2"/>
        <v>0</v>
      </c>
      <c r="J21" s="112"/>
      <c r="K21" s="113">
        <f t="shared" si="3"/>
        <v>0</v>
      </c>
      <c r="L21" s="125">
        <f t="shared" si="4"/>
        <v>0</v>
      </c>
      <c r="M21" s="126">
        <f t="shared" si="5"/>
        <v>0</v>
      </c>
      <c r="N21" s="126"/>
    </row>
    <row r="22" spans="1:14" ht="15">
      <c r="A22" s="109" t="s">
        <v>447</v>
      </c>
      <c r="B22" s="115" t="str">
        <f>CUSTOS!D176</f>
        <v>PAISAGISMO </v>
      </c>
      <c r="C22" s="111">
        <f>CUSTOS!J180</f>
        <v>3083.88</v>
      </c>
      <c r="D22" s="112"/>
      <c r="E22" s="113">
        <f t="shared" si="0"/>
        <v>0</v>
      </c>
      <c r="F22" s="112"/>
      <c r="G22" s="113">
        <f t="shared" si="1"/>
        <v>0</v>
      </c>
      <c r="H22" s="112"/>
      <c r="I22" s="113">
        <f t="shared" si="2"/>
        <v>0</v>
      </c>
      <c r="J22" s="112"/>
      <c r="K22" s="113">
        <f t="shared" si="3"/>
        <v>0</v>
      </c>
      <c r="L22" s="125">
        <f t="shared" si="4"/>
        <v>0</v>
      </c>
      <c r="M22" s="126">
        <f t="shared" si="5"/>
        <v>0</v>
      </c>
      <c r="N22" s="126"/>
    </row>
    <row r="23" spans="1:14" ht="15">
      <c r="A23" s="109" t="s">
        <v>608</v>
      </c>
      <c r="B23" s="115" t="str">
        <f>CUSTOS!D182</f>
        <v>ADMINISTRAÇÃO LOCAL</v>
      </c>
      <c r="C23" s="111">
        <f>CUSTOS!J184</f>
        <v>26806.74</v>
      </c>
      <c r="D23" s="112">
        <v>0.5</v>
      </c>
      <c r="E23" s="113">
        <f t="shared" si="0"/>
        <v>13403.37</v>
      </c>
      <c r="F23" s="112"/>
      <c r="G23" s="113">
        <f t="shared" si="1"/>
        <v>0</v>
      </c>
      <c r="H23" s="112"/>
      <c r="I23" s="113">
        <f t="shared" si="2"/>
        <v>0</v>
      </c>
      <c r="J23" s="112"/>
      <c r="K23" s="113">
        <f t="shared" si="3"/>
        <v>0</v>
      </c>
      <c r="L23" s="125">
        <f t="shared" si="4"/>
        <v>0.5</v>
      </c>
      <c r="M23" s="126">
        <f t="shared" si="5"/>
        <v>13403.37</v>
      </c>
      <c r="N23" s="126">
        <f>M23</f>
        <v>13403.37</v>
      </c>
    </row>
    <row r="24" spans="1:14" ht="15">
      <c r="A24" s="109" t="s">
        <v>609</v>
      </c>
      <c r="B24" s="115" t="str">
        <f>CUSTOS!D186</f>
        <v>MOBILIZAÇÃO E DESMOBILIZAÇÃO DE OBRA</v>
      </c>
      <c r="C24" s="111">
        <f>CUSTOS!J188</f>
        <v>2140.72</v>
      </c>
      <c r="D24" s="112">
        <v>0.5</v>
      </c>
      <c r="E24" s="113">
        <f t="shared" si="0"/>
        <v>1070.36</v>
      </c>
      <c r="F24" s="112"/>
      <c r="G24" s="113">
        <f t="shared" si="1"/>
        <v>0</v>
      </c>
      <c r="H24" s="112"/>
      <c r="I24" s="113">
        <f t="shared" si="2"/>
        <v>0</v>
      </c>
      <c r="J24" s="112"/>
      <c r="K24" s="113">
        <f t="shared" si="3"/>
        <v>0</v>
      </c>
      <c r="L24" s="125">
        <f t="shared" si="4"/>
        <v>0.5</v>
      </c>
      <c r="M24" s="126">
        <f t="shared" si="5"/>
        <v>1070.36</v>
      </c>
      <c r="N24" s="126">
        <f>M24</f>
        <v>1070.36</v>
      </c>
    </row>
    <row r="25" spans="1:14" ht="15.75">
      <c r="A25" s="109"/>
      <c r="B25" s="115"/>
      <c r="C25" s="111"/>
      <c r="D25" s="112"/>
      <c r="E25" s="113"/>
      <c r="F25" s="112"/>
      <c r="G25" s="113"/>
      <c r="H25" s="112"/>
      <c r="I25" s="113"/>
      <c r="J25" s="112"/>
      <c r="K25" s="113"/>
      <c r="L25" s="125"/>
      <c r="N25" s="126"/>
    </row>
    <row r="26" spans="1:14" ht="15" customHeight="1">
      <c r="A26" s="116" t="s">
        <v>467</v>
      </c>
      <c r="B26" s="116"/>
      <c r="C26" s="117">
        <f>SUM(C9:C24)</f>
        <v>457091.49</v>
      </c>
      <c r="D26" s="117"/>
      <c r="E26" s="117">
        <f>+SUM(E9:E25)</f>
        <v>124853.646</v>
      </c>
      <c r="F26" s="117"/>
      <c r="G26" s="117">
        <f>SUM(G9:G25)</f>
        <v>86128.9655</v>
      </c>
      <c r="H26" s="117"/>
      <c r="I26" s="117">
        <f aca="true" t="shared" si="7" ref="I26:N26">SUM(I9:I24)</f>
        <v>16539.0015</v>
      </c>
      <c r="J26" s="117"/>
      <c r="K26" s="117">
        <f>SUM(K9:K25)</f>
        <v>14176.287</v>
      </c>
      <c r="L26" s="127">
        <f>K26+I26+G26+E26</f>
        <v>241697.9</v>
      </c>
      <c r="M26" s="126">
        <f t="shared" si="7"/>
        <v>241697.9</v>
      </c>
      <c r="N26" s="126">
        <f t="shared" si="7"/>
        <v>241697.9</v>
      </c>
    </row>
    <row r="27" spans="1:14" ht="15.75">
      <c r="A27" s="118"/>
      <c r="B27" s="118"/>
      <c r="C27" s="118"/>
      <c r="D27" s="118"/>
      <c r="E27" s="118"/>
      <c r="F27" s="118"/>
      <c r="G27" s="118"/>
      <c r="H27" s="118"/>
      <c r="I27" s="118"/>
      <c r="J27" s="118"/>
      <c r="K27" s="118"/>
      <c r="L27" s="118"/>
      <c r="N27" s="126"/>
    </row>
    <row r="28" spans="1:1024" s="91" customFormat="1" ht="16.5">
      <c r="A28" s="106" t="s">
        <v>13</v>
      </c>
      <c r="B28" s="107" t="s">
        <v>601</v>
      </c>
      <c r="C28" s="107" t="s">
        <v>467</v>
      </c>
      <c r="D28" s="108" t="s">
        <v>462</v>
      </c>
      <c r="E28" s="107" t="s">
        <v>610</v>
      </c>
      <c r="F28" s="108" t="s">
        <v>462</v>
      </c>
      <c r="G28" s="107" t="s">
        <v>611</v>
      </c>
      <c r="H28" s="108" t="s">
        <v>462</v>
      </c>
      <c r="I28" s="107" t="s">
        <v>612</v>
      </c>
      <c r="J28" s="108" t="s">
        <v>462</v>
      </c>
      <c r="K28" s="107" t="s">
        <v>613</v>
      </c>
      <c r="L28" s="124" t="s">
        <v>606</v>
      </c>
      <c r="N28" s="126"/>
      <c r="AMJ28"/>
    </row>
    <row r="29" spans="1:14" ht="15">
      <c r="A29" s="109" t="s">
        <v>22</v>
      </c>
      <c r="B29" s="110" t="str">
        <f aca="true" t="shared" si="8" ref="B29:B36">B9</f>
        <v>INSTALAÇÃO DA OBRA</v>
      </c>
      <c r="C29" s="111">
        <f>C9</f>
        <v>63249.7</v>
      </c>
      <c r="D29" s="112"/>
      <c r="E29" s="113">
        <f aca="true" t="shared" si="9" ref="E29:E42">C29*D29</f>
        <v>0</v>
      </c>
      <c r="F29" s="112"/>
      <c r="G29" s="113">
        <f aca="true" t="shared" si="10" ref="G29:G43">F29*C29</f>
        <v>0</v>
      </c>
      <c r="H29" s="112"/>
      <c r="I29" s="113">
        <f aca="true" t="shared" si="11" ref="I29:I44">C29*H29</f>
        <v>0</v>
      </c>
      <c r="J29" s="112"/>
      <c r="K29" s="113">
        <f aca="true" t="shared" si="12" ref="K29:K44">C29*J29</f>
        <v>0</v>
      </c>
      <c r="L29" s="125">
        <f aca="true" t="shared" si="13" ref="L29:L44">F29+D29+H29+J29</f>
        <v>0</v>
      </c>
      <c r="M29" s="126">
        <f aca="true" t="shared" si="14" ref="M29:M44">E29+G29+I29+K29</f>
        <v>0</v>
      </c>
      <c r="N29" s="126"/>
    </row>
    <row r="30" spans="1:14" ht="15" customHeight="1">
      <c r="A30" s="109" t="s">
        <v>42</v>
      </c>
      <c r="B30" s="110" t="str">
        <f t="shared" si="8"/>
        <v>LOCAÇÃO DE OBRA</v>
      </c>
      <c r="C30" s="111">
        <f>C10</f>
        <v>5976.14</v>
      </c>
      <c r="D30" s="112"/>
      <c r="E30" s="113">
        <f t="shared" si="9"/>
        <v>0</v>
      </c>
      <c r="F30" s="112"/>
      <c r="G30" s="113">
        <f t="shared" si="10"/>
        <v>0</v>
      </c>
      <c r="H30" s="112"/>
      <c r="I30" s="113">
        <f t="shared" si="11"/>
        <v>0</v>
      </c>
      <c r="J30" s="112"/>
      <c r="K30" s="113">
        <f t="shared" si="12"/>
        <v>0</v>
      </c>
      <c r="L30" s="125">
        <f t="shared" si="13"/>
        <v>0</v>
      </c>
      <c r="M30" s="126">
        <f t="shared" si="14"/>
        <v>0</v>
      </c>
      <c r="N30" s="126"/>
    </row>
    <row r="31" spans="1:14" ht="15">
      <c r="A31" s="109" t="s">
        <v>57</v>
      </c>
      <c r="B31" s="110" t="s">
        <v>607</v>
      </c>
      <c r="C31" s="111">
        <f aca="true" t="shared" si="15" ref="C31:C44">C11</f>
        <v>19827.16</v>
      </c>
      <c r="D31" s="112"/>
      <c r="E31" s="113">
        <f t="shared" si="9"/>
        <v>0</v>
      </c>
      <c r="F31" s="112"/>
      <c r="G31" s="113">
        <f t="shared" si="10"/>
        <v>0</v>
      </c>
      <c r="H31" s="112"/>
      <c r="I31" s="113">
        <f t="shared" si="11"/>
        <v>0</v>
      </c>
      <c r="J31" s="112"/>
      <c r="K31" s="113">
        <f t="shared" si="12"/>
        <v>0</v>
      </c>
      <c r="L31" s="125">
        <f t="shared" si="13"/>
        <v>0</v>
      </c>
      <c r="M31" s="126">
        <f t="shared" si="14"/>
        <v>0</v>
      </c>
      <c r="N31" s="126"/>
    </row>
    <row r="32" spans="1:14" ht="25.9" customHeight="1">
      <c r="A32" s="109" t="s">
        <v>79</v>
      </c>
      <c r="B32" s="110" t="str">
        <f t="shared" si="8"/>
        <v>FUNDAÇÕES, PILARES,  VIGAS E LAJES</v>
      </c>
      <c r="C32" s="111">
        <f t="shared" si="15"/>
        <v>90916.88</v>
      </c>
      <c r="D32" s="112"/>
      <c r="E32" s="113">
        <f t="shared" si="9"/>
        <v>0</v>
      </c>
      <c r="F32" s="112"/>
      <c r="G32" s="113">
        <f t="shared" si="10"/>
        <v>0</v>
      </c>
      <c r="H32" s="112"/>
      <c r="I32" s="113">
        <f t="shared" si="11"/>
        <v>0</v>
      </c>
      <c r="J32" s="112"/>
      <c r="K32" s="113">
        <f t="shared" si="12"/>
        <v>0</v>
      </c>
      <c r="L32" s="125">
        <f t="shared" si="13"/>
        <v>0</v>
      </c>
      <c r="M32" s="126">
        <f t="shared" si="14"/>
        <v>0</v>
      </c>
      <c r="N32" s="126"/>
    </row>
    <row r="33" spans="1:14" ht="28.35" customHeight="1">
      <c r="A33" s="109" t="s">
        <v>110</v>
      </c>
      <c r="B33" s="110" t="str">
        <f t="shared" si="8"/>
        <v>ALVENARIA, REVESTIMENTO, VERGAS</v>
      </c>
      <c r="C33" s="111">
        <f t="shared" si="15"/>
        <v>47254.29</v>
      </c>
      <c r="D33" s="112"/>
      <c r="E33" s="113">
        <f t="shared" si="9"/>
        <v>0</v>
      </c>
      <c r="F33" s="112"/>
      <c r="G33" s="113">
        <f t="shared" si="10"/>
        <v>0</v>
      </c>
      <c r="H33" s="112"/>
      <c r="I33" s="113">
        <f t="shared" si="11"/>
        <v>0</v>
      </c>
      <c r="J33" s="112"/>
      <c r="K33" s="113">
        <f t="shared" si="12"/>
        <v>0</v>
      </c>
      <c r="L33" s="125">
        <f t="shared" si="13"/>
        <v>0</v>
      </c>
      <c r="M33" s="126">
        <f t="shared" si="14"/>
        <v>0</v>
      </c>
      <c r="N33" s="126"/>
    </row>
    <row r="34" spans="1:14" ht="15">
      <c r="A34" s="109" t="s">
        <v>138</v>
      </c>
      <c r="B34" s="110" t="str">
        <f t="shared" si="8"/>
        <v>COBERTURA E FORROS</v>
      </c>
      <c r="C34" s="111">
        <f t="shared" si="15"/>
        <v>93452.94</v>
      </c>
      <c r="D34" s="112">
        <v>0.5</v>
      </c>
      <c r="E34" s="113">
        <f t="shared" si="9"/>
        <v>46726.47</v>
      </c>
      <c r="F34" s="112">
        <v>0.5</v>
      </c>
      <c r="G34" s="113">
        <f t="shared" si="10"/>
        <v>46726.47</v>
      </c>
      <c r="H34" s="112"/>
      <c r="I34" s="113">
        <f t="shared" si="11"/>
        <v>0</v>
      </c>
      <c r="J34" s="112"/>
      <c r="K34" s="113">
        <f t="shared" si="12"/>
        <v>0</v>
      </c>
      <c r="L34" s="125">
        <f t="shared" si="13"/>
        <v>1</v>
      </c>
      <c r="M34" s="126">
        <f t="shared" si="14"/>
        <v>93452.94</v>
      </c>
      <c r="N34" s="126">
        <f aca="true" t="shared" si="16" ref="N34:N44">M34</f>
        <v>93452.94</v>
      </c>
    </row>
    <row r="35" spans="1:14" ht="32.25" customHeight="1">
      <c r="A35" s="109" t="s">
        <v>155</v>
      </c>
      <c r="B35" s="110" t="str">
        <f t="shared" si="8"/>
        <v>INSTALAÇÕES HIDRO SANITÁRIA ( FORNECIMENTO E INSTALAÇÃO)</v>
      </c>
      <c r="C35" s="111">
        <f t="shared" si="15"/>
        <v>20889.86</v>
      </c>
      <c r="D35" s="112">
        <v>0.45</v>
      </c>
      <c r="E35" s="113">
        <f t="shared" si="9"/>
        <v>9400.437</v>
      </c>
      <c r="F35" s="112">
        <v>0.55</v>
      </c>
      <c r="G35" s="113">
        <f t="shared" si="10"/>
        <v>11489.423</v>
      </c>
      <c r="H35" s="112"/>
      <c r="I35" s="113">
        <f t="shared" si="11"/>
        <v>0</v>
      </c>
      <c r="J35" s="112"/>
      <c r="K35" s="113">
        <f t="shared" si="12"/>
        <v>0</v>
      </c>
      <c r="L35" s="125">
        <f t="shared" si="13"/>
        <v>1</v>
      </c>
      <c r="M35" s="126">
        <f t="shared" si="14"/>
        <v>20889.86</v>
      </c>
      <c r="N35" s="126">
        <f t="shared" si="16"/>
        <v>20889.86</v>
      </c>
    </row>
    <row r="36" spans="1:14" ht="33" customHeight="1">
      <c r="A36" s="109" t="s">
        <v>262</v>
      </c>
      <c r="B36" s="110" t="str">
        <f t="shared" si="8"/>
        <v>INSTALAÇÕES ELÉTRICA ( FORNECIMENTO E INSTALAÇÃO)</v>
      </c>
      <c r="C36" s="111">
        <f t="shared" si="15"/>
        <v>14884.36</v>
      </c>
      <c r="D36" s="112">
        <v>0.45</v>
      </c>
      <c r="E36" s="113">
        <f t="shared" si="9"/>
        <v>6697.962</v>
      </c>
      <c r="F36" s="112">
        <v>0.55</v>
      </c>
      <c r="G36" s="113">
        <f t="shared" si="10"/>
        <v>8186.398</v>
      </c>
      <c r="H36" s="112"/>
      <c r="I36" s="113">
        <f t="shared" si="11"/>
        <v>0</v>
      </c>
      <c r="J36" s="112"/>
      <c r="K36" s="113">
        <f t="shared" si="12"/>
        <v>0</v>
      </c>
      <c r="L36" s="125">
        <f t="shared" si="13"/>
        <v>1</v>
      </c>
      <c r="M36" s="126">
        <f t="shared" si="14"/>
        <v>14884.36</v>
      </c>
      <c r="N36" s="126">
        <f t="shared" si="16"/>
        <v>14884.36</v>
      </c>
    </row>
    <row r="37" spans="1:14" ht="15">
      <c r="A37" s="109" t="s">
        <v>367</v>
      </c>
      <c r="B37" s="110" t="str">
        <f>CUSTOS!D140</f>
        <v>ESQUADRIAS ( FORNECIMENTO E INSTALAÇÃO)</v>
      </c>
      <c r="C37" s="111">
        <f t="shared" si="15"/>
        <v>23832.82</v>
      </c>
      <c r="D37" s="112">
        <v>0.35</v>
      </c>
      <c r="E37" s="113">
        <f t="shared" si="9"/>
        <v>8341.487</v>
      </c>
      <c r="F37" s="112">
        <v>0.35</v>
      </c>
      <c r="G37" s="113">
        <f t="shared" si="10"/>
        <v>8341.487</v>
      </c>
      <c r="H37" s="112">
        <v>0.3</v>
      </c>
      <c r="I37" s="113">
        <f t="shared" si="11"/>
        <v>7149.846</v>
      </c>
      <c r="J37" s="112"/>
      <c r="K37" s="113">
        <f t="shared" si="12"/>
        <v>0</v>
      </c>
      <c r="L37" s="125">
        <f t="shared" si="13"/>
        <v>1</v>
      </c>
      <c r="M37" s="126">
        <f t="shared" si="14"/>
        <v>23832.82</v>
      </c>
      <c r="N37" s="126">
        <f t="shared" si="16"/>
        <v>23832.82</v>
      </c>
    </row>
    <row r="38" spans="1:14" ht="15">
      <c r="A38" s="109" t="s">
        <v>385</v>
      </c>
      <c r="B38" s="110" t="str">
        <f aca="true" t="shared" si="17" ref="B38:B44">B18</f>
        <v>PISOS</v>
      </c>
      <c r="C38" s="111">
        <f t="shared" si="15"/>
        <v>21032.95</v>
      </c>
      <c r="D38" s="112"/>
      <c r="E38" s="113">
        <f t="shared" si="9"/>
        <v>0</v>
      </c>
      <c r="F38" s="112">
        <v>0.5</v>
      </c>
      <c r="G38" s="113">
        <f t="shared" si="10"/>
        <v>10516.475</v>
      </c>
      <c r="H38" s="112">
        <v>0.5</v>
      </c>
      <c r="I38" s="113">
        <f t="shared" si="11"/>
        <v>10516.475</v>
      </c>
      <c r="J38" s="112"/>
      <c r="K38" s="113">
        <f t="shared" si="12"/>
        <v>0</v>
      </c>
      <c r="L38" s="125">
        <f t="shared" si="13"/>
        <v>1</v>
      </c>
      <c r="M38" s="126">
        <f t="shared" si="14"/>
        <v>21032.95</v>
      </c>
      <c r="N38" s="126">
        <f t="shared" si="16"/>
        <v>21032.95</v>
      </c>
    </row>
    <row r="39" spans="1:14" ht="15">
      <c r="A39" s="109" t="s">
        <v>399</v>
      </c>
      <c r="B39" s="110" t="str">
        <f t="shared" si="17"/>
        <v>PINTURA</v>
      </c>
      <c r="C39" s="111">
        <f t="shared" si="15"/>
        <v>11182.12</v>
      </c>
      <c r="D39" s="112"/>
      <c r="E39" s="113">
        <f t="shared" si="9"/>
        <v>0</v>
      </c>
      <c r="F39" s="112">
        <v>0.25</v>
      </c>
      <c r="G39" s="113">
        <f t="shared" si="10"/>
        <v>2795.53</v>
      </c>
      <c r="H39" s="112">
        <v>0.5</v>
      </c>
      <c r="I39" s="113">
        <f t="shared" si="11"/>
        <v>5591.06</v>
      </c>
      <c r="J39" s="112">
        <v>0.25</v>
      </c>
      <c r="K39" s="113">
        <f>TRUNC(C39*J39,2)</f>
        <v>2795.53</v>
      </c>
      <c r="L39" s="125">
        <f t="shared" si="13"/>
        <v>1</v>
      </c>
      <c r="M39" s="126">
        <f t="shared" si="14"/>
        <v>11182.12</v>
      </c>
      <c r="N39" s="126">
        <f t="shared" si="16"/>
        <v>11182.12</v>
      </c>
    </row>
    <row r="40" spans="1:14" ht="15">
      <c r="A40" s="109" t="s">
        <v>413</v>
      </c>
      <c r="B40" s="110" t="str">
        <f t="shared" si="17"/>
        <v>SERRALHERIA</v>
      </c>
      <c r="C40" s="111">
        <f t="shared" si="15"/>
        <v>7363.71</v>
      </c>
      <c r="D40" s="112"/>
      <c r="E40" s="113">
        <f t="shared" si="9"/>
        <v>0</v>
      </c>
      <c r="F40" s="112">
        <v>0.5</v>
      </c>
      <c r="G40" s="113">
        <f t="shared" si="10"/>
        <v>3681.855</v>
      </c>
      <c r="H40" s="112">
        <v>0.5</v>
      </c>
      <c r="I40" s="113">
        <f t="shared" si="11"/>
        <v>3681.855</v>
      </c>
      <c r="J40" s="112"/>
      <c r="K40" s="113">
        <f t="shared" si="12"/>
        <v>0</v>
      </c>
      <c r="L40" s="125">
        <f t="shared" si="13"/>
        <v>1</v>
      </c>
      <c r="M40" s="126">
        <f t="shared" si="14"/>
        <v>7363.71</v>
      </c>
      <c r="N40" s="126">
        <f t="shared" si="16"/>
        <v>7363.71</v>
      </c>
    </row>
    <row r="41" spans="1:14" ht="15">
      <c r="A41" s="109" t="s">
        <v>421</v>
      </c>
      <c r="B41" s="110" t="str">
        <f t="shared" si="17"/>
        <v>DIVERSOS</v>
      </c>
      <c r="C41" s="111">
        <f t="shared" si="15"/>
        <v>5197.22</v>
      </c>
      <c r="D41" s="112"/>
      <c r="E41" s="113">
        <f t="shared" si="9"/>
        <v>0</v>
      </c>
      <c r="F41" s="112"/>
      <c r="G41" s="113">
        <f t="shared" si="10"/>
        <v>0</v>
      </c>
      <c r="H41" s="112">
        <v>0.5</v>
      </c>
      <c r="I41" s="113">
        <f t="shared" si="11"/>
        <v>2598.61</v>
      </c>
      <c r="J41" s="112">
        <v>0.5</v>
      </c>
      <c r="K41" s="113">
        <f t="shared" si="12"/>
        <v>2598.61</v>
      </c>
      <c r="L41" s="125">
        <f t="shared" si="13"/>
        <v>1</v>
      </c>
      <c r="M41" s="126">
        <f t="shared" si="14"/>
        <v>5197.22</v>
      </c>
      <c r="N41" s="126">
        <f t="shared" si="16"/>
        <v>5197.22</v>
      </c>
    </row>
    <row r="42" spans="1:14" ht="15">
      <c r="A42" s="109" t="s">
        <v>447</v>
      </c>
      <c r="B42" s="110" t="str">
        <f t="shared" si="17"/>
        <v>PAISAGISMO </v>
      </c>
      <c r="C42" s="111">
        <f t="shared" si="15"/>
        <v>3083.88</v>
      </c>
      <c r="D42" s="112"/>
      <c r="E42" s="113">
        <f t="shared" si="9"/>
        <v>0</v>
      </c>
      <c r="F42" s="112"/>
      <c r="G42" s="113">
        <f t="shared" si="10"/>
        <v>0</v>
      </c>
      <c r="H42" s="112">
        <v>0.3</v>
      </c>
      <c r="I42" s="113">
        <f t="shared" si="11"/>
        <v>925.164</v>
      </c>
      <c r="J42" s="112">
        <v>0.7</v>
      </c>
      <c r="K42" s="113">
        <f t="shared" si="12"/>
        <v>2158.716</v>
      </c>
      <c r="L42" s="125">
        <f t="shared" si="13"/>
        <v>1</v>
      </c>
      <c r="M42" s="126">
        <f t="shared" si="14"/>
        <v>3083.88</v>
      </c>
      <c r="N42" s="126">
        <f t="shared" si="16"/>
        <v>3083.88</v>
      </c>
    </row>
    <row r="43" spans="1:14" ht="15">
      <c r="A43" s="109" t="s">
        <v>608</v>
      </c>
      <c r="B43" s="110" t="str">
        <f t="shared" si="17"/>
        <v>ADMINISTRAÇÃO LOCAL</v>
      </c>
      <c r="C43" s="111">
        <f t="shared" si="15"/>
        <v>26806.74</v>
      </c>
      <c r="D43" s="112"/>
      <c r="E43" s="113"/>
      <c r="F43" s="112"/>
      <c r="G43" s="113">
        <f t="shared" si="10"/>
        <v>0</v>
      </c>
      <c r="H43" s="112"/>
      <c r="I43" s="113">
        <f t="shared" si="11"/>
        <v>0</v>
      </c>
      <c r="J43" s="112">
        <v>0.5</v>
      </c>
      <c r="K43" s="113">
        <f t="shared" si="12"/>
        <v>13403.37</v>
      </c>
      <c r="L43" s="125">
        <f t="shared" si="13"/>
        <v>0.5</v>
      </c>
      <c r="M43" s="126">
        <f t="shared" si="14"/>
        <v>13403.37</v>
      </c>
      <c r="N43" s="126">
        <f t="shared" si="16"/>
        <v>13403.37</v>
      </c>
    </row>
    <row r="44" spans="1:14" ht="15">
      <c r="A44" s="109" t="s">
        <v>609</v>
      </c>
      <c r="B44" s="110" t="str">
        <f t="shared" si="17"/>
        <v>MOBILIZAÇÃO E DESMOBILIZAÇÃO DE OBRA</v>
      </c>
      <c r="C44" s="111">
        <f t="shared" si="15"/>
        <v>2140.72</v>
      </c>
      <c r="D44" s="112"/>
      <c r="E44" s="113"/>
      <c r="F44" s="112"/>
      <c r="G44" s="113"/>
      <c r="H44" s="112"/>
      <c r="I44" s="113">
        <f t="shared" si="11"/>
        <v>0</v>
      </c>
      <c r="J44" s="112">
        <v>0.5</v>
      </c>
      <c r="K44" s="113">
        <f t="shared" si="12"/>
        <v>1070.36</v>
      </c>
      <c r="L44" s="125">
        <f t="shared" si="13"/>
        <v>0.5</v>
      </c>
      <c r="M44" s="126">
        <f t="shared" si="14"/>
        <v>1070.36</v>
      </c>
      <c r="N44" s="126">
        <f t="shared" si="16"/>
        <v>1070.36</v>
      </c>
    </row>
    <row r="45" spans="1:14" ht="15.75">
      <c r="A45" s="109"/>
      <c r="B45" s="115"/>
      <c r="C45" s="111"/>
      <c r="D45" s="112"/>
      <c r="E45" s="113"/>
      <c r="F45" s="112"/>
      <c r="G45" s="113"/>
      <c r="H45" s="112"/>
      <c r="I45" s="113"/>
      <c r="J45" s="112"/>
      <c r="K45" s="113"/>
      <c r="L45" s="125"/>
      <c r="N45" s="126"/>
    </row>
    <row r="46" spans="1:14" ht="15" customHeight="1">
      <c r="A46" s="116" t="s">
        <v>467</v>
      </c>
      <c r="B46" s="116"/>
      <c r="C46" s="117">
        <f>SUM(C29:C44)</f>
        <v>457091.49</v>
      </c>
      <c r="D46" s="117"/>
      <c r="E46" s="117">
        <f>+SUM(E29:E45)</f>
        <v>71166.356</v>
      </c>
      <c r="F46" s="117"/>
      <c r="G46" s="117">
        <f aca="true" t="shared" si="18" ref="G46:K46">SUM(G29:G45)</f>
        <v>91737.638</v>
      </c>
      <c r="H46" s="117"/>
      <c r="I46" s="117">
        <f t="shared" si="18"/>
        <v>30463.01</v>
      </c>
      <c r="J46" s="117"/>
      <c r="K46" s="117">
        <f t="shared" si="18"/>
        <v>22026.586</v>
      </c>
      <c r="L46" s="127">
        <f>K46+I46+G46+E46</f>
        <v>215393.59</v>
      </c>
      <c r="M46" s="126">
        <f>SUM(M29:M44)</f>
        <v>215393.59</v>
      </c>
      <c r="N46" s="126">
        <f>SUM(N34:N44)</f>
        <v>215393.59</v>
      </c>
    </row>
    <row r="47" spans="1:12" ht="15">
      <c r="A47" s="119"/>
      <c r="B47" s="119"/>
      <c r="C47" s="119"/>
      <c r="D47" s="119"/>
      <c r="E47" s="119"/>
      <c r="G47" s="120"/>
      <c r="H47" s="121"/>
      <c r="I47" s="121"/>
      <c r="J47" s="121"/>
      <c r="K47" s="121"/>
      <c r="L47" s="121"/>
    </row>
    <row r="48" spans="1:12" ht="15">
      <c r="A48" s="119"/>
      <c r="B48" s="119"/>
      <c r="C48" s="119"/>
      <c r="D48" s="119"/>
      <c r="E48" s="119"/>
      <c r="G48" s="121"/>
      <c r="H48" s="121"/>
      <c r="I48" s="121"/>
      <c r="J48" s="121"/>
      <c r="K48" s="121"/>
      <c r="L48" s="121"/>
    </row>
    <row r="49" spans="1:12" ht="15">
      <c r="A49" s="119"/>
      <c r="B49" s="119"/>
      <c r="C49" s="119"/>
      <c r="D49" s="119"/>
      <c r="E49" s="119"/>
      <c r="G49" s="121"/>
      <c r="H49" s="121"/>
      <c r="I49" s="121"/>
      <c r="J49" s="121"/>
      <c r="K49" s="121"/>
      <c r="L49" s="121"/>
    </row>
    <row r="50" spans="1:14" ht="15.75">
      <c r="A50" s="122"/>
      <c r="B50" s="122"/>
      <c r="C50" s="122"/>
      <c r="D50" s="122"/>
      <c r="E50" s="122"/>
      <c r="F50" s="122"/>
      <c r="G50" s="122"/>
      <c r="H50" s="122"/>
      <c r="I50" s="122"/>
      <c r="J50" s="122"/>
      <c r="K50" s="122"/>
      <c r="L50" s="122"/>
      <c r="N50" s="126"/>
    </row>
    <row r="53" ht="15">
      <c r="N53" s="95">
        <f>ROUND(L46+L26,2)</f>
        <v>457091.49</v>
      </c>
    </row>
    <row r="55" ht="15">
      <c r="N55" s="126"/>
    </row>
    <row r="56" ht="15">
      <c r="N56" s="126">
        <f>C46-N53</f>
        <v>0</v>
      </c>
    </row>
  </sheetData>
  <mergeCells count="16">
    <mergeCell ref="A1:L1"/>
    <mergeCell ref="A2:L2"/>
    <mergeCell ref="A3:L3"/>
    <mergeCell ref="A5:L5"/>
    <mergeCell ref="B6:L6"/>
    <mergeCell ref="B7:L7"/>
    <mergeCell ref="A26:B26"/>
    <mergeCell ref="A27:L27"/>
    <mergeCell ref="A46:B46"/>
    <mergeCell ref="A47:E47"/>
    <mergeCell ref="G47:L47"/>
    <mergeCell ref="A48:E48"/>
    <mergeCell ref="G48:L48"/>
    <mergeCell ref="A49:E49"/>
    <mergeCell ref="G49:L49"/>
    <mergeCell ref="A50:L50"/>
  </mergeCells>
  <printOptions horizontalCentered="1" verticalCentered="1"/>
  <pageMargins left="0.511805555555556" right="0.511805555555556" top="0.7875" bottom="0.7875" header="0.511805555555556" footer="0.511805555555556"/>
  <pageSetup horizontalDpi="300" verticalDpi="300" orientation="landscape" paperSize="9" scale="55"/>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M41"/>
  <sheetViews>
    <sheetView tabSelected="1" zoomScale="95" zoomScaleNormal="95" workbookViewId="0" topLeftCell="A1">
      <selection activeCell="M12" sqref="M12"/>
    </sheetView>
  </sheetViews>
  <sheetFormatPr defaultColWidth="9.140625" defaultRowHeight="15"/>
  <cols>
    <col min="6" max="6" width="7.28125" style="0" customWidth="1"/>
    <col min="9" max="9" width="9.57421875" style="0" customWidth="1"/>
    <col min="10" max="10" width="10.7109375" style="0" customWidth="1"/>
  </cols>
  <sheetData>
    <row r="1" spans="1:10" ht="18.75">
      <c r="A1" s="1" t="s">
        <v>614</v>
      </c>
      <c r="B1" s="1"/>
      <c r="C1" s="1"/>
      <c r="D1" s="1"/>
      <c r="E1" s="1"/>
      <c r="F1" s="1"/>
      <c r="G1" s="1"/>
      <c r="H1" s="1"/>
      <c r="I1" s="1"/>
      <c r="J1" s="1"/>
    </row>
    <row r="2" spans="1:10" ht="18.75">
      <c r="A2" s="2" t="s">
        <v>615</v>
      </c>
      <c r="B2" s="2"/>
      <c r="C2" s="2"/>
      <c r="D2" s="2"/>
      <c r="E2" s="2"/>
      <c r="F2" s="2"/>
      <c r="G2" s="2"/>
      <c r="H2" s="2"/>
      <c r="I2" s="2"/>
      <c r="J2" s="63"/>
    </row>
    <row r="3" spans="1:10" ht="18.75">
      <c r="A3" s="3" t="s">
        <v>616</v>
      </c>
      <c r="B3" s="3"/>
      <c r="C3" s="3" t="s">
        <v>617</v>
      </c>
      <c r="D3" s="3"/>
      <c r="E3" s="3"/>
      <c r="F3" s="3"/>
      <c r="G3" s="3"/>
      <c r="H3" s="3"/>
      <c r="I3" s="3"/>
      <c r="J3" s="3"/>
    </row>
    <row r="4" spans="1:10" ht="15">
      <c r="A4" s="4"/>
      <c r="B4" s="5"/>
      <c r="C4" s="5"/>
      <c r="D4" s="6"/>
      <c r="E4" s="7"/>
      <c r="F4" s="8"/>
      <c r="G4" s="8"/>
      <c r="H4" s="9"/>
      <c r="I4" s="9"/>
      <c r="J4" s="64"/>
    </row>
    <row r="5" spans="1:10" ht="15">
      <c r="A5" s="4"/>
      <c r="B5" s="5"/>
      <c r="C5" s="5"/>
      <c r="D5" s="6"/>
      <c r="E5" s="7"/>
      <c r="F5" s="8"/>
      <c r="G5" s="8"/>
      <c r="H5" s="9"/>
      <c r="I5" s="9"/>
      <c r="J5" s="64"/>
    </row>
    <row r="6" spans="1:10" ht="15">
      <c r="A6" s="4"/>
      <c r="B6" s="5"/>
      <c r="C6" s="5"/>
      <c r="D6" s="6"/>
      <c r="E6" s="7"/>
      <c r="F6" s="8"/>
      <c r="G6" s="8"/>
      <c r="H6" s="9"/>
      <c r="I6" s="9"/>
      <c r="J6" s="64"/>
    </row>
    <row r="7" spans="1:10" ht="15">
      <c r="A7" s="4"/>
      <c r="B7" s="5"/>
      <c r="C7" s="5"/>
      <c r="D7" s="6"/>
      <c r="E7" s="7"/>
      <c r="F7" s="8"/>
      <c r="G7" s="8"/>
      <c r="H7" s="9"/>
      <c r="I7" s="9"/>
      <c r="J7" s="64"/>
    </row>
    <row r="8" spans="1:10" ht="18.75">
      <c r="A8" s="10" t="s">
        <v>618</v>
      </c>
      <c r="B8" s="10"/>
      <c r="C8" s="10"/>
      <c r="D8" s="10"/>
      <c r="E8" s="10"/>
      <c r="F8" s="10"/>
      <c r="G8" s="10"/>
      <c r="H8" s="10"/>
      <c r="I8" s="10"/>
      <c r="J8" s="10"/>
    </row>
    <row r="9" spans="1:10" ht="15">
      <c r="A9" s="4"/>
      <c r="B9" s="5"/>
      <c r="C9" s="5"/>
      <c r="D9" s="6"/>
      <c r="E9" s="7"/>
      <c r="F9" s="8"/>
      <c r="G9" s="8"/>
      <c r="H9" s="9"/>
      <c r="I9" s="9"/>
      <c r="J9" s="65"/>
    </row>
    <row r="10" spans="1:10" ht="59.65" customHeight="1">
      <c r="A10" s="11" t="s">
        <v>4</v>
      </c>
      <c r="B10" s="12" t="str">
        <f>CUSTOS!B7</f>
        <v>CONSTRUÇÃO DE CAPELA VELÓRIO NO DISTRITO DE SANTO ANTÔNIO DO LEITE</v>
      </c>
      <c r="C10" s="12"/>
      <c r="D10" s="12"/>
      <c r="E10" s="12"/>
      <c r="F10" s="12"/>
      <c r="G10" s="12"/>
      <c r="H10" s="12"/>
      <c r="I10" s="12"/>
      <c r="J10" s="12"/>
    </row>
    <row r="11" spans="1:10" ht="15">
      <c r="A11" s="11" t="s">
        <v>619</v>
      </c>
      <c r="B11" s="12" t="str">
        <f>'CRONOGRAMA '!B7:L7</f>
        <v>MUNICIPIO DE OURO PRETO</v>
      </c>
      <c r="C11" s="12"/>
      <c r="D11" s="12"/>
      <c r="E11" s="12"/>
      <c r="F11" s="12"/>
      <c r="G11" s="12"/>
      <c r="H11" s="12"/>
      <c r="I11" s="12"/>
      <c r="J11" s="12"/>
    </row>
    <row r="12" spans="1:13" ht="15" customHeight="1">
      <c r="A12" s="11" t="s">
        <v>620</v>
      </c>
      <c r="B12" s="13">
        <v>44957</v>
      </c>
      <c r="C12" s="13"/>
      <c r="D12" s="13"/>
      <c r="E12" s="13"/>
      <c r="F12" s="13"/>
      <c r="G12" s="13"/>
      <c r="H12" s="13"/>
      <c r="I12" s="13"/>
      <c r="J12" s="13"/>
      <c r="M12" s="66"/>
    </row>
    <row r="13" spans="1:10" ht="15">
      <c r="A13" s="14"/>
      <c r="B13" s="14"/>
      <c r="C13" s="14"/>
      <c r="D13" s="14"/>
      <c r="E13" s="14"/>
      <c r="F13" s="14"/>
      <c r="G13" s="14"/>
      <c r="H13" s="14"/>
      <c r="I13" s="14"/>
      <c r="J13" s="14"/>
    </row>
    <row r="14" spans="1:10" ht="15.75">
      <c r="A14" s="15" t="s">
        <v>621</v>
      </c>
      <c r="B14" s="15"/>
      <c r="C14" s="15"/>
      <c r="D14" s="15"/>
      <c r="E14" s="15"/>
      <c r="F14" s="15"/>
      <c r="G14" s="15"/>
      <c r="H14" s="15"/>
      <c r="I14" s="15"/>
      <c r="J14" s="15"/>
    </row>
    <row r="15" spans="1:10" ht="15">
      <c r="A15" s="16" t="s">
        <v>622</v>
      </c>
      <c r="B15" s="16"/>
      <c r="C15" s="16"/>
      <c r="D15" s="16"/>
      <c r="E15" s="16"/>
      <c r="F15" s="17" t="s">
        <v>623</v>
      </c>
      <c r="G15" s="17" t="s">
        <v>624</v>
      </c>
      <c r="H15" s="18" t="s">
        <v>625</v>
      </c>
      <c r="I15" s="67" t="s">
        <v>626</v>
      </c>
      <c r="J15" s="67"/>
    </row>
    <row r="16" spans="1:10" ht="15">
      <c r="A16" s="16"/>
      <c r="B16" s="16"/>
      <c r="C16" s="16"/>
      <c r="D16" s="16"/>
      <c r="E16" s="16"/>
      <c r="F16" s="17"/>
      <c r="G16" s="17"/>
      <c r="H16" s="19" t="s">
        <v>627</v>
      </c>
      <c r="I16" s="68" t="s">
        <v>628</v>
      </c>
      <c r="J16" s="69" t="s">
        <v>629</v>
      </c>
    </row>
    <row r="17" spans="1:10" ht="15">
      <c r="A17" s="20" t="s">
        <v>630</v>
      </c>
      <c r="B17" s="21"/>
      <c r="C17" s="21"/>
      <c r="D17" s="21"/>
      <c r="E17" s="21"/>
      <c r="F17" s="22" t="s">
        <v>631</v>
      </c>
      <c r="G17" s="23">
        <v>0.038</v>
      </c>
      <c r="H17" s="24" t="str">
        <f aca="true" t="shared" si="0" ref="H17:H21">IF(OR(G17&lt;I17,G17&gt;J17),"NÃO","SIM")</f>
        <v>SIM</v>
      </c>
      <c r="I17" s="70">
        <v>0.038</v>
      </c>
      <c r="J17" s="71">
        <v>0.0467</v>
      </c>
    </row>
    <row r="18" spans="1:10" ht="15">
      <c r="A18" s="25" t="s">
        <v>632</v>
      </c>
      <c r="B18" s="26"/>
      <c r="C18" s="26"/>
      <c r="D18" s="26"/>
      <c r="E18" s="26"/>
      <c r="F18" s="27" t="s">
        <v>633</v>
      </c>
      <c r="G18" s="28">
        <v>0.008</v>
      </c>
      <c r="H18" s="29" t="str">
        <f t="shared" si="0"/>
        <v>SIM</v>
      </c>
      <c r="I18" s="72">
        <v>0.008</v>
      </c>
      <c r="J18" s="73">
        <v>0.01</v>
      </c>
    </row>
    <row r="19" spans="1:10" ht="15">
      <c r="A19" s="25" t="s">
        <v>634</v>
      </c>
      <c r="B19" s="26"/>
      <c r="C19" s="26"/>
      <c r="D19" s="26"/>
      <c r="E19" s="26"/>
      <c r="F19" s="27" t="s">
        <v>635</v>
      </c>
      <c r="G19" s="28">
        <v>0.0097</v>
      </c>
      <c r="H19" s="29" t="str">
        <f t="shared" si="0"/>
        <v>SIM</v>
      </c>
      <c r="I19" s="74">
        <v>0.0097</v>
      </c>
      <c r="J19" s="75">
        <v>0.0127</v>
      </c>
    </row>
    <row r="20" spans="1:10" ht="15">
      <c r="A20" s="25" t="s">
        <v>636</v>
      </c>
      <c r="B20" s="26"/>
      <c r="C20" s="26"/>
      <c r="D20" s="26"/>
      <c r="E20" s="26"/>
      <c r="F20" s="27" t="s">
        <v>637</v>
      </c>
      <c r="G20" s="28">
        <v>0.0059</v>
      </c>
      <c r="H20" s="29" t="str">
        <f t="shared" si="0"/>
        <v>SIM</v>
      </c>
      <c r="I20" s="76">
        <v>0.0059</v>
      </c>
      <c r="J20" s="77">
        <v>0.0139</v>
      </c>
    </row>
    <row r="21" spans="1:10" ht="15">
      <c r="A21" s="30" t="s">
        <v>638</v>
      </c>
      <c r="B21" s="31"/>
      <c r="C21" s="31"/>
      <c r="D21" s="31"/>
      <c r="E21" s="31"/>
      <c r="F21" s="27" t="s">
        <v>639</v>
      </c>
      <c r="G21" s="32">
        <v>0.074</v>
      </c>
      <c r="H21" s="29" t="str">
        <f t="shared" si="0"/>
        <v>SIM</v>
      </c>
      <c r="I21" s="78">
        <v>0.0616</v>
      </c>
      <c r="J21" s="79">
        <v>0.0896</v>
      </c>
    </row>
    <row r="22" spans="1:10" ht="15">
      <c r="A22" s="33" t="s">
        <v>640</v>
      </c>
      <c r="B22" s="33"/>
      <c r="C22" s="34" t="s">
        <v>641</v>
      </c>
      <c r="D22" s="26"/>
      <c r="E22" s="35"/>
      <c r="F22" s="36" t="s">
        <v>642</v>
      </c>
      <c r="G22" s="32">
        <v>0.0065</v>
      </c>
      <c r="H22" s="37"/>
      <c r="I22" s="80" t="s">
        <v>643</v>
      </c>
      <c r="J22" s="80"/>
    </row>
    <row r="23" spans="1:10" ht="15">
      <c r="A23" s="33"/>
      <c r="B23" s="33"/>
      <c r="C23" s="34" t="s">
        <v>644</v>
      </c>
      <c r="D23" s="26"/>
      <c r="E23" s="35"/>
      <c r="F23" s="36" t="s">
        <v>645</v>
      </c>
      <c r="G23" s="32">
        <v>0.03</v>
      </c>
      <c r="H23" s="37"/>
      <c r="I23" s="80"/>
      <c r="J23" s="80"/>
    </row>
    <row r="24" spans="1:10" ht="15">
      <c r="A24" s="33"/>
      <c r="B24" s="33"/>
      <c r="C24" s="34" t="s">
        <v>646</v>
      </c>
      <c r="D24" s="26"/>
      <c r="E24" s="35"/>
      <c r="F24" s="36" t="s">
        <v>647</v>
      </c>
      <c r="G24" s="38">
        <v>0.05</v>
      </c>
      <c r="H24" s="37"/>
      <c r="I24" s="80"/>
      <c r="J24" s="80"/>
    </row>
    <row r="25" spans="1:10" ht="15">
      <c r="A25" s="33"/>
      <c r="B25" s="33"/>
      <c r="C25" s="39" t="s">
        <v>648</v>
      </c>
      <c r="D25" s="21"/>
      <c r="E25" s="35"/>
      <c r="F25" s="22" t="s">
        <v>649</v>
      </c>
      <c r="G25" s="40">
        <v>0.045</v>
      </c>
      <c r="H25" s="37"/>
      <c r="I25" s="80"/>
      <c r="J25" s="80"/>
    </row>
    <row r="26" spans="1:10" ht="15">
      <c r="A26" s="41" t="s">
        <v>650</v>
      </c>
      <c r="B26" s="42"/>
      <c r="C26" s="42"/>
      <c r="D26" s="42"/>
      <c r="E26" s="42"/>
      <c r="F26" s="42"/>
      <c r="G26" s="43">
        <f>IF(A14=" - Fornecimento de Materiais e Equipamentos (Aquisição direta)",0,ROUND((((1+SUM(G$17:G$19))*(1+G$20)*(1+G$21))/(1-SUM(G$22:G$24)))-1,4))</f>
        <v>0.2485</v>
      </c>
      <c r="H26" s="44" t="str">
        <f>IF(OR(G26&lt;I26,G26&gt;J26),"NÃO","SIM")</f>
        <v>SIM</v>
      </c>
      <c r="I26" s="81">
        <v>0.2034</v>
      </c>
      <c r="J26" s="82">
        <v>0.25</v>
      </c>
    </row>
    <row r="27" spans="1:10" ht="15">
      <c r="A27" s="45" t="s">
        <v>651</v>
      </c>
      <c r="B27" s="46"/>
      <c r="C27" s="46"/>
      <c r="D27" s="46"/>
      <c r="E27" s="46"/>
      <c r="F27" s="46"/>
      <c r="G27" s="47">
        <f>ROUND(IF(A14=" - Fornecimento de Materiais e Equipamentos (Aquisição direta)",0,ROUND((((1+SUM(G$17:G$19))*(1+G$20)*(1+G$21))/(1-SUM(G$22:G$25)))-1,4)),4)</f>
        <v>0.3132</v>
      </c>
      <c r="H27" s="44" t="s">
        <v>652</v>
      </c>
      <c r="I27" s="83"/>
      <c r="J27" s="84"/>
    </row>
    <row r="28" spans="1:10" ht="15">
      <c r="A28" s="48"/>
      <c r="B28" s="49"/>
      <c r="C28" s="50"/>
      <c r="D28" s="50"/>
      <c r="E28" s="50"/>
      <c r="F28" s="50"/>
      <c r="G28" s="51"/>
      <c r="H28" s="37"/>
      <c r="I28" s="83"/>
      <c r="J28" s="84"/>
    </row>
    <row r="29" spans="1:10" ht="15">
      <c r="A29" s="52"/>
      <c r="B29" s="53"/>
      <c r="C29" s="53"/>
      <c r="D29" s="53"/>
      <c r="E29" s="53"/>
      <c r="F29" s="53"/>
      <c r="G29" s="53"/>
      <c r="H29" s="53"/>
      <c r="I29" s="85"/>
      <c r="J29" s="86"/>
    </row>
    <row r="30" spans="1:12" ht="15">
      <c r="A30" s="54" t="s">
        <v>653</v>
      </c>
      <c r="B30" s="55"/>
      <c r="C30" s="55"/>
      <c r="D30" s="55"/>
      <c r="E30" s="55"/>
      <c r="F30" s="55"/>
      <c r="G30" s="55"/>
      <c r="H30" s="55"/>
      <c r="I30" s="55"/>
      <c r="J30" s="65"/>
      <c r="L30" s="87"/>
    </row>
    <row r="31" spans="1:10" ht="15">
      <c r="A31" s="54"/>
      <c r="B31" s="55"/>
      <c r="C31" s="55"/>
      <c r="D31" s="55"/>
      <c r="E31" s="55"/>
      <c r="F31" s="55"/>
      <c r="G31" s="55"/>
      <c r="H31" s="55"/>
      <c r="I31" s="55"/>
      <c r="J31" s="65"/>
    </row>
    <row r="32" spans="1:10" ht="15.75">
      <c r="A32" s="56" t="str">
        <f>IF(OR($AL$24&lt;$AN$24,$AL$24&gt;$AO$24)=TRUE(),$AN$34,"")</f>
        <v/>
      </c>
      <c r="B32" s="56"/>
      <c r="C32" s="56"/>
      <c r="D32" s="56"/>
      <c r="E32" s="56"/>
      <c r="F32" s="56"/>
      <c r="G32" s="56"/>
      <c r="H32" s="57"/>
      <c r="I32" s="57"/>
      <c r="J32" s="88"/>
    </row>
    <row r="35" spans="1:10" ht="15">
      <c r="A35" s="58" t="s">
        <v>654</v>
      </c>
      <c r="B35" s="58"/>
      <c r="C35" s="58"/>
      <c r="D35" s="58"/>
      <c r="E35" s="58"/>
      <c r="F35" s="58"/>
      <c r="G35" s="58"/>
      <c r="H35" s="58"/>
      <c r="I35" s="58"/>
      <c r="J35" s="58"/>
    </row>
    <row r="36" spans="1:10" ht="15">
      <c r="A36" s="58" t="s">
        <v>655</v>
      </c>
      <c r="B36" s="58"/>
      <c r="C36" s="58"/>
      <c r="D36" s="58"/>
      <c r="E36" s="58"/>
      <c r="F36" s="58"/>
      <c r="G36" s="58"/>
      <c r="H36" s="58" t="s">
        <v>656</v>
      </c>
      <c r="I36" s="58" t="s">
        <v>657</v>
      </c>
      <c r="J36" s="58" t="s">
        <v>658</v>
      </c>
    </row>
    <row r="37" spans="1:10" ht="15">
      <c r="A37" s="59" t="s">
        <v>659</v>
      </c>
      <c r="B37" s="59"/>
      <c r="C37" s="59"/>
      <c r="D37" s="59"/>
      <c r="E37" s="59"/>
      <c r="F37" s="59"/>
      <c r="G37" s="59"/>
      <c r="H37" s="60">
        <v>20.34</v>
      </c>
      <c r="I37" s="60">
        <v>22.12</v>
      </c>
      <c r="J37" s="60">
        <v>25</v>
      </c>
    </row>
    <row r="38" spans="1:10" ht="22.35" customHeight="1">
      <c r="A38" s="59" t="s">
        <v>660</v>
      </c>
      <c r="B38" s="59"/>
      <c r="C38" s="59"/>
      <c r="D38" s="59"/>
      <c r="E38" s="59"/>
      <c r="F38" s="59"/>
      <c r="G38" s="59"/>
      <c r="H38" s="60">
        <v>19.6</v>
      </c>
      <c r="I38" s="60">
        <v>20.97</v>
      </c>
      <c r="J38" s="60">
        <v>24.23</v>
      </c>
    </row>
    <row r="39" spans="1:10" ht="28.35" customHeight="1">
      <c r="A39" s="61" t="s">
        <v>661</v>
      </c>
      <c r="B39" s="61"/>
      <c r="C39" s="61"/>
      <c r="D39" s="61"/>
      <c r="E39" s="61"/>
      <c r="F39" s="61"/>
      <c r="G39" s="61"/>
      <c r="H39" s="60">
        <v>20.76</v>
      </c>
      <c r="I39" s="60">
        <v>24.18</v>
      </c>
      <c r="J39" s="60">
        <v>24.44</v>
      </c>
    </row>
    <row r="40" spans="1:10" ht="15" customHeight="1">
      <c r="A40" s="62" t="s">
        <v>662</v>
      </c>
      <c r="B40" s="62"/>
      <c r="C40" s="62"/>
      <c r="D40" s="62"/>
      <c r="E40" s="62"/>
      <c r="F40" s="62"/>
      <c r="G40" s="62"/>
      <c r="H40" s="60">
        <v>24</v>
      </c>
      <c r="I40" s="60">
        <v>25.84</v>
      </c>
      <c r="J40" s="60">
        <v>27.86</v>
      </c>
    </row>
    <row r="41" spans="1:10" ht="15">
      <c r="A41" s="59" t="s">
        <v>663</v>
      </c>
      <c r="B41" s="59"/>
      <c r="C41" s="59"/>
      <c r="D41" s="59"/>
      <c r="E41" s="59"/>
      <c r="F41" s="59"/>
      <c r="G41" s="59"/>
      <c r="H41" s="60">
        <v>22.8</v>
      </c>
      <c r="I41" s="60">
        <v>27.48</v>
      </c>
      <c r="J41" s="60">
        <v>30.95</v>
      </c>
    </row>
  </sheetData>
  <mergeCells count="24">
    <mergeCell ref="A1:J1"/>
    <mergeCell ref="A2:I2"/>
    <mergeCell ref="A3:J3"/>
    <mergeCell ref="A8:J8"/>
    <mergeCell ref="B10:J10"/>
    <mergeCell ref="B11:J11"/>
    <mergeCell ref="B12:J12"/>
    <mergeCell ref="A13:J13"/>
    <mergeCell ref="A14:J14"/>
    <mergeCell ref="I15:J15"/>
    <mergeCell ref="A32:G32"/>
    <mergeCell ref="A35:J35"/>
    <mergeCell ref="A36:G36"/>
    <mergeCell ref="A37:G37"/>
    <mergeCell ref="A38:G38"/>
    <mergeCell ref="A39:G39"/>
    <mergeCell ref="A40:G40"/>
    <mergeCell ref="A41:G41"/>
    <mergeCell ref="F15:F16"/>
    <mergeCell ref="G15:G16"/>
    <mergeCell ref="J4:J7"/>
    <mergeCell ref="A15:E16"/>
    <mergeCell ref="A22:B25"/>
    <mergeCell ref="I22:J25"/>
  </mergeCells>
  <printOptions horizontalCentered="1"/>
  <pageMargins left="0.509722222222222" right="0.509722222222222" top="0.789583333333333" bottom="0.789583333333333" header="0.509722222222222" footer="0.509722222222222"/>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Duillian Bretas</dc:creator>
  <cp:keywords/>
  <dc:description/>
  <cp:lastModifiedBy>usuario</cp:lastModifiedBy>
  <cp:lastPrinted>2023-01-31T10:31:00Z</cp:lastPrinted>
  <dcterms:created xsi:type="dcterms:W3CDTF">2020-07-27T16:44:00Z</dcterms:created>
  <dcterms:modified xsi:type="dcterms:W3CDTF">2023-03-06T18:12:21Z</dcterms:modified>
  <cp:category/>
  <cp:version/>
  <cp:contentType/>
  <cp:contentStatus/>
  <cp:revision>88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1046-10.2.0.5871</vt:lpwstr>
  </property>
</Properties>
</file>